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9040" windowHeight="13305" tabRatio="583" activeTab="4"/>
  </bookViews>
  <sheets>
    <sheet name="Summary" sheetId="36" r:id="rId1"/>
    <sheet name="Audio" sheetId="1" r:id="rId2"/>
    <sheet name="Video" sheetId="41" r:id="rId3"/>
    <sheet name="Control" sheetId="32" r:id="rId4"/>
    <sheet name="Power" sheetId="33" r:id="rId5"/>
    <sheet name="Rack and Mounting" sheetId="31" r:id="rId6"/>
    <sheet name="Option 1" sheetId="35" state="hidden" r:id="rId7"/>
    <sheet name="Option 2" sheetId="37" state="hidden" r:id="rId8"/>
    <sheet name="Option 3" sheetId="38" state="hidden" r:id="rId9"/>
    <sheet name="Option 4" sheetId="40" state="hidden" r:id="rId10"/>
    <sheet name="Option 5" sheetId="39" state="hidden" r:id="rId11"/>
  </sheets>
  <externalReferences>
    <externalReference r:id="rId12"/>
  </externalReferences>
  <definedNames>
    <definedName name="_xlnm.Print_Area" localSheetId="1">Audio!$A$1:$K$42</definedName>
    <definedName name="_xlnm.Print_Area" localSheetId="3">Control!$A$1:$K$30</definedName>
    <definedName name="_xlnm.Print_Area" localSheetId="6">'Option 1'!$A$2:$K$29</definedName>
    <definedName name="_xlnm.Print_Area" localSheetId="7">'Option 2'!$A$2:$K$29</definedName>
    <definedName name="_xlnm.Print_Area" localSheetId="8">'Option 3'!$A$2:$K$29</definedName>
    <definedName name="_xlnm.Print_Area" localSheetId="9">'Option 4'!$A$1:$K$29</definedName>
    <definedName name="_xlnm.Print_Area" localSheetId="10">'Option 5'!$A$2:$K$29</definedName>
    <definedName name="_xlnm.Print_Area" localSheetId="4">Power!$A$2:$K$29</definedName>
    <definedName name="_xlnm.Print_Area" localSheetId="5">'Rack and Mounting'!$A$2:$K$49</definedName>
    <definedName name="_xlnm.Print_Area" localSheetId="0">Summary!$A$1:$G$22</definedName>
    <definedName name="_xlnm.Print_Area" localSheetId="2">Video!$A$2:$K$51</definedName>
    <definedName name="_xlnm.Print_Titles" localSheetId="6">'Option 1'!$2:$2</definedName>
    <definedName name="_xlnm.Print_Titles" localSheetId="7">'Option 2'!$2:$2</definedName>
    <definedName name="_xlnm.Print_Titles" localSheetId="9">'Option 4'!$2:$2</definedName>
    <definedName name="_xlnm.Print_Titles" localSheetId="10">'Option 5'!$2:$2</definedName>
    <definedName name="_xlnm.Print_Titles" localSheetId="5">'Rack and Mounting'!$2:$2</definedName>
    <definedName name="_xlnm.Print_Titles" localSheetId="2">Video!$2:$2</definedName>
  </definedNames>
  <calcPr calcId="145621" calcMode="manual"/>
</workbook>
</file>

<file path=xl/calcChain.xml><?xml version="1.0" encoding="utf-8"?>
<calcChain xmlns="http://schemas.openxmlformats.org/spreadsheetml/2006/main">
  <c r="K17" i="1" l="1"/>
  <c r="K19" i="1" s="1"/>
  <c r="K18" i="1"/>
  <c r="K16" i="1"/>
  <c r="K10" i="31" l="1"/>
  <c r="K11" i="31"/>
  <c r="K12" i="31"/>
  <c r="K13" i="31"/>
  <c r="K14" i="31"/>
  <c r="K15" i="31"/>
  <c r="K16" i="31"/>
  <c r="K17" i="31"/>
  <c r="K18" i="31"/>
  <c r="K19" i="31"/>
  <c r="K20" i="31"/>
  <c r="K21" i="31"/>
  <c r="K22" i="31"/>
  <c r="K23" i="31"/>
  <c r="K24" i="31"/>
  <c r="K8" i="31" l="1"/>
  <c r="K8" i="1" l="1"/>
  <c r="K14" i="1" l="1"/>
  <c r="K22" i="41"/>
  <c r="K23" i="41"/>
  <c r="K10" i="1" l="1"/>
  <c r="K10" i="41"/>
  <c r="K26" i="41" l="1"/>
  <c r="K5" i="32" l="1"/>
  <c r="K6" i="31" l="1"/>
  <c r="K7" i="31"/>
  <c r="K13" i="41"/>
  <c r="K25" i="31" l="1"/>
  <c r="K6" i="1" l="1"/>
  <c r="K13" i="1"/>
  <c r="K15" i="1"/>
  <c r="E9" i="36" l="1"/>
  <c r="E8" i="36"/>
  <c r="E7" i="36"/>
  <c r="E6" i="36"/>
  <c r="E5" i="36"/>
  <c r="K29" i="31"/>
  <c r="K32" i="31"/>
  <c r="K28" i="31"/>
  <c r="K5" i="31"/>
  <c r="K12" i="32"/>
  <c r="K33" i="41"/>
  <c r="K34" i="41"/>
  <c r="K31" i="41"/>
  <c r="K30" i="41"/>
  <c r="K25" i="1"/>
  <c r="K11" i="1"/>
  <c r="K9" i="1"/>
  <c r="K7" i="1"/>
  <c r="K5" i="1"/>
  <c r="K22" i="1"/>
  <c r="K21" i="1"/>
  <c r="E10" i="36" l="1"/>
  <c r="K12" i="1"/>
  <c r="K11" i="41" l="1"/>
  <c r="K12" i="41"/>
  <c r="K19" i="41"/>
  <c r="K25" i="41"/>
  <c r="K5" i="38" l="1"/>
  <c r="K6" i="41"/>
  <c r="K7" i="41"/>
  <c r="K8" i="41"/>
  <c r="K9" i="41"/>
  <c r="K14" i="41"/>
  <c r="K15" i="41"/>
  <c r="K16" i="41"/>
  <c r="K17" i="41"/>
  <c r="K18" i="41"/>
  <c r="K20" i="41"/>
  <c r="K21" i="41"/>
  <c r="K24" i="41"/>
  <c r="K27" i="41"/>
  <c r="K5" i="41"/>
  <c r="K5" i="35"/>
  <c r="K6" i="35" s="1"/>
  <c r="K28" i="41" l="1"/>
  <c r="K9" i="33"/>
  <c r="K10" i="33"/>
  <c r="K11" i="33"/>
  <c r="K12" i="33"/>
  <c r="K8" i="33"/>
  <c r="D8" i="36" s="1"/>
  <c r="K7" i="33" l="1"/>
  <c r="K13" i="33" s="1"/>
  <c r="C8" i="36" l="1"/>
  <c r="F8" i="36" s="1"/>
  <c r="I17" i="33"/>
  <c r="K17" i="33" s="1"/>
  <c r="K19" i="33" s="1"/>
  <c r="I16" i="33"/>
  <c r="K9" i="31" l="1"/>
  <c r="K26" i="31" s="1"/>
  <c r="K5" i="37" l="1"/>
  <c r="A37" i="41"/>
  <c r="B39" i="41" s="1"/>
  <c r="B35" i="41"/>
  <c r="K32" i="41"/>
  <c r="D6" i="36" s="1"/>
  <c r="A32" i="41"/>
  <c r="A33" i="41" s="1"/>
  <c r="A34" i="41" s="1"/>
  <c r="K29" i="41" l="1"/>
  <c r="C6" i="36" l="1"/>
  <c r="F6" i="36" s="1"/>
  <c r="K35" i="41"/>
  <c r="I38" i="41" s="1"/>
  <c r="I39" i="41" s="1"/>
  <c r="K39" i="41" s="1"/>
  <c r="K41" i="41" s="1"/>
  <c r="K5" i="40"/>
  <c r="K6" i="40" l="1"/>
  <c r="K7" i="40" s="1"/>
  <c r="A15" i="40" l="1"/>
  <c r="B17" i="40" s="1"/>
  <c r="B13" i="40"/>
  <c r="K12" i="40"/>
  <c r="K11" i="40"/>
  <c r="K10" i="40"/>
  <c r="K9" i="40"/>
  <c r="A9" i="40"/>
  <c r="A10" i="40" s="1"/>
  <c r="A11" i="40" s="1"/>
  <c r="A12" i="40" s="1"/>
  <c r="K8" i="40"/>
  <c r="A15" i="39"/>
  <c r="B17" i="39" s="1"/>
  <c r="B13" i="39"/>
  <c r="K12" i="39"/>
  <c r="K11" i="39"/>
  <c r="K10" i="39"/>
  <c r="K9" i="39"/>
  <c r="A9" i="39"/>
  <c r="A10" i="39" s="1"/>
  <c r="A11" i="39" s="1"/>
  <c r="A12" i="39" s="1"/>
  <c r="K8" i="39"/>
  <c r="K5" i="39"/>
  <c r="K6" i="39" s="1"/>
  <c r="K7" i="39" s="1"/>
  <c r="A15" i="38"/>
  <c r="B17" i="38" s="1"/>
  <c r="B13" i="38"/>
  <c r="K12" i="38"/>
  <c r="A12" i="38"/>
  <c r="K11" i="38"/>
  <c r="K10" i="38"/>
  <c r="K9" i="38"/>
  <c r="K8" i="38"/>
  <c r="K6" i="38" l="1"/>
  <c r="K7" i="38" s="1"/>
  <c r="K13" i="40"/>
  <c r="I16" i="40" s="1"/>
  <c r="I17" i="40" s="1"/>
  <c r="K17" i="40" s="1"/>
  <c r="K19" i="40" s="1"/>
  <c r="A15" i="37"/>
  <c r="B17" i="37" s="1"/>
  <c r="B13" i="37"/>
  <c r="K12" i="37"/>
  <c r="K11" i="37"/>
  <c r="K10" i="37"/>
  <c r="K9" i="37"/>
  <c r="A9" i="37"/>
  <c r="A10" i="37" s="1"/>
  <c r="A11" i="37" s="1"/>
  <c r="A12" i="37" s="1"/>
  <c r="K8" i="37"/>
  <c r="K6" i="37" l="1"/>
  <c r="K7" i="37" s="1"/>
  <c r="K13" i="39"/>
  <c r="I16" i="39" s="1"/>
  <c r="I17" i="39" s="1"/>
  <c r="K17" i="39" s="1"/>
  <c r="K19" i="39" s="1"/>
  <c r="K13" i="38"/>
  <c r="I16" i="38" s="1"/>
  <c r="I17" i="38" s="1"/>
  <c r="K17" i="38" s="1"/>
  <c r="K19" i="38" s="1"/>
  <c r="K13" i="37" l="1"/>
  <c r="I16" i="37" s="1"/>
  <c r="I17" i="37" s="1"/>
  <c r="K17" i="37" s="1"/>
  <c r="K19" i="37" s="1"/>
  <c r="C18" i="36" l="1"/>
  <c r="C17" i="36"/>
  <c r="C16" i="36"/>
  <c r="C15" i="36"/>
  <c r="C14" i="36"/>
  <c r="C13" i="36"/>
  <c r="D19" i="36" l="1"/>
  <c r="G19" i="36"/>
  <c r="E19" i="36"/>
  <c r="C19" i="36"/>
  <c r="F19" i="36"/>
  <c r="A15" i="35" l="1"/>
  <c r="B17" i="35" s="1"/>
  <c r="B13" i="35"/>
  <c r="K12" i="35"/>
  <c r="K11" i="35"/>
  <c r="K10" i="35"/>
  <c r="K9" i="35"/>
  <c r="A9" i="35"/>
  <c r="A10" i="35" s="1"/>
  <c r="A11" i="35" s="1"/>
  <c r="A12" i="35" s="1"/>
  <c r="K8" i="35"/>
  <c r="K7" i="35" l="1"/>
  <c r="K13" i="35" l="1"/>
  <c r="I16" i="35" s="1"/>
  <c r="I17" i="35" s="1"/>
  <c r="K17" i="35" s="1"/>
  <c r="K19" i="35" s="1"/>
  <c r="A16" i="32" l="1"/>
  <c r="B18" i="32" s="1"/>
  <c r="B14" i="32"/>
  <c r="K13" i="32"/>
  <c r="K11" i="32"/>
  <c r="K10" i="32"/>
  <c r="A10" i="32"/>
  <c r="A11" i="32" s="1"/>
  <c r="A12" i="32" s="1"/>
  <c r="A13" i="32" s="1"/>
  <c r="K9" i="32"/>
  <c r="D7" i="36" s="1"/>
  <c r="K6" i="32"/>
  <c r="K7" i="32" s="1"/>
  <c r="A35" i="31" l="1"/>
  <c r="B37" i="31" s="1"/>
  <c r="B33" i="31"/>
  <c r="K31" i="31"/>
  <c r="K30" i="31"/>
  <c r="A30" i="31"/>
  <c r="A31" i="31" s="1"/>
  <c r="A32" i="31" s="1"/>
  <c r="D9" i="36" l="1"/>
  <c r="K8" i="32"/>
  <c r="K27" i="31"/>
  <c r="K14" i="32" l="1"/>
  <c r="I17" i="32" s="1"/>
  <c r="I18" i="32" s="1"/>
  <c r="K18" i="32" s="1"/>
  <c r="K20" i="32" s="1"/>
  <c r="C7" i="36"/>
  <c r="F7" i="36" s="1"/>
  <c r="C9" i="36"/>
  <c r="F9" i="36" s="1"/>
  <c r="K33" i="31"/>
  <c r="I36" i="31" s="1"/>
  <c r="I37" i="31" s="1"/>
  <c r="K37" i="31" s="1"/>
  <c r="K39" i="31" s="1"/>
  <c r="K23" i="1"/>
  <c r="A28" i="1"/>
  <c r="B30" i="1" s="1"/>
  <c r="K24" i="1"/>
  <c r="A25" i="1"/>
  <c r="B26" i="1"/>
  <c r="D5" i="36" l="1"/>
  <c r="D10" i="36" s="1"/>
  <c r="K20" i="1"/>
  <c r="C5" i="36" l="1"/>
  <c r="K26" i="1"/>
  <c r="I29" i="1" s="1"/>
  <c r="I30" i="1" s="1"/>
  <c r="K30" i="1" l="1"/>
  <c r="K32" i="1" s="1"/>
  <c r="C10" i="36"/>
  <c r="F5" i="36"/>
  <c r="F10" i="36" s="1"/>
  <c r="F22" i="36" s="1"/>
</calcChain>
</file>

<file path=xl/sharedStrings.xml><?xml version="1.0" encoding="utf-8"?>
<sst xmlns="http://schemas.openxmlformats.org/spreadsheetml/2006/main" count="585" uniqueCount="200">
  <si>
    <t>CLIN</t>
  </si>
  <si>
    <t>ITEM</t>
  </si>
  <si>
    <t>Qty</t>
  </si>
  <si>
    <t>Unit Price</t>
  </si>
  <si>
    <t>Total Price</t>
  </si>
  <si>
    <t>Subtotal</t>
  </si>
  <si>
    <t>Equipment and Materials</t>
  </si>
  <si>
    <t>EQUIPMENT AND LABOR GRAND TOTAL</t>
  </si>
  <si>
    <t>Video System</t>
  </si>
  <si>
    <t>Fixed Cost Line Item for Travel</t>
  </si>
  <si>
    <t>Audio System</t>
  </si>
  <si>
    <t>Labor - System Engineering</t>
  </si>
  <si>
    <t>Labor - Field Installation</t>
  </si>
  <si>
    <t>Labor - Testing, Adjustment, System Documentation</t>
  </si>
  <si>
    <t>Optional Maintenance:</t>
  </si>
  <si>
    <t>Year 1</t>
  </si>
  <si>
    <t>warranty</t>
  </si>
  <si>
    <t>Year 2</t>
  </si>
  <si>
    <t>Year 3</t>
  </si>
  <si>
    <t>Year 4</t>
  </si>
  <si>
    <t>Year 5</t>
  </si>
  <si>
    <t>Total Optional Maintenance</t>
  </si>
  <si>
    <t>SCHEDULE B - Bid Spreadsheet</t>
  </si>
  <si>
    <t>n/a audio only</t>
  </si>
  <si>
    <t>not applicable</t>
  </si>
  <si>
    <t>Labor - Programming - See specifications</t>
  </si>
  <si>
    <t>Miscellaneous Equipment (all other equipment and non-itemized parts)</t>
  </si>
  <si>
    <t>Labor - Completion of Appendices C, D, F.0, F.1, and F.2</t>
  </si>
  <si>
    <t>Make</t>
  </si>
  <si>
    <t>Model</t>
  </si>
  <si>
    <t>Part No.</t>
  </si>
  <si>
    <t>Courtroom Power Supplies</t>
  </si>
  <si>
    <t>Courtroom Racks &amp; Mounting Systems</t>
  </si>
  <si>
    <t>Material Cost</t>
  </si>
  <si>
    <t>Labor Cost</t>
  </si>
  <si>
    <t>Travel Cost</t>
  </si>
  <si>
    <t>Total Cost</t>
  </si>
  <si>
    <t>TOTALS</t>
  </si>
  <si>
    <t>Warranty and Maintenance</t>
  </si>
  <si>
    <t>1st Year</t>
  </si>
  <si>
    <t>2nd Year</t>
  </si>
  <si>
    <t>3rd Year</t>
  </si>
  <si>
    <t>4th Year</t>
  </si>
  <si>
    <t>5th Year</t>
  </si>
  <si>
    <t>Grand Total - Base</t>
  </si>
  <si>
    <t>Grand Total - Options</t>
  </si>
  <si>
    <t>(Only includes 1st Year Warranty)</t>
  </si>
  <si>
    <t>THIS PAGE INTENTIONALLY LEFT BLANK</t>
  </si>
  <si>
    <t>`</t>
  </si>
  <si>
    <t>Base Bid Items</t>
  </si>
  <si>
    <t>Courtroom Audio System(s)</t>
  </si>
  <si>
    <t>Courtroom Video System(s)</t>
  </si>
  <si>
    <t>Courtroom Control System(s)</t>
  </si>
  <si>
    <t>Shure</t>
  </si>
  <si>
    <t>Extron</t>
  </si>
  <si>
    <t>Control Processor</t>
  </si>
  <si>
    <t>Base Bid Item 1 Audio</t>
  </si>
  <si>
    <t>Schedule B Summary: Special Proceedings</t>
  </si>
  <si>
    <t>Substitution 
Make/Model</t>
  </si>
  <si>
    <t>N/A</t>
  </si>
  <si>
    <t>USB Extender Plus T</t>
  </si>
  <si>
    <t>USB Extender Plus R</t>
  </si>
  <si>
    <t>Cable Management</t>
  </si>
  <si>
    <t>TOTAL (Courtroom Power Supplies only)</t>
  </si>
  <si>
    <t>Behringer</t>
  </si>
  <si>
    <t>Base Bid Item 3 Control</t>
  </si>
  <si>
    <t>Base Bid Item 4 Power</t>
  </si>
  <si>
    <t>Base Bid Item 5 Rack and Mounting</t>
  </si>
  <si>
    <t>Base Bid Item 2 Video</t>
  </si>
  <si>
    <t>Microflex</t>
  </si>
  <si>
    <t>USB Hub</t>
  </si>
  <si>
    <t>USB Extender Receiver</t>
  </si>
  <si>
    <t>USB Extender Transmitter</t>
  </si>
  <si>
    <t>Display Amplifier type 1</t>
  </si>
  <si>
    <t>Display type 1</t>
  </si>
  <si>
    <t>Display type 2</t>
  </si>
  <si>
    <t>Display type 3</t>
  </si>
  <si>
    <t>Wolfvision</t>
  </si>
  <si>
    <t>USB HUB4 MAAP</t>
  </si>
  <si>
    <t>Annotator 300</t>
  </si>
  <si>
    <t>Middleatlantic</t>
  </si>
  <si>
    <t>Small Display Mount</t>
  </si>
  <si>
    <t>Crestron</t>
  </si>
  <si>
    <t>Kramer</t>
  </si>
  <si>
    <t>Display Amplifier type 2</t>
  </si>
  <si>
    <t>Streamer</t>
  </si>
  <si>
    <t>Annotator</t>
  </si>
  <si>
    <t>Document Camera</t>
  </si>
  <si>
    <t>Video Camera</t>
  </si>
  <si>
    <t>Lifesize</t>
  </si>
  <si>
    <t>Epiphan</t>
  </si>
  <si>
    <t>Pearl-2</t>
  </si>
  <si>
    <t>VS-1616DN-EM</t>
  </si>
  <si>
    <t>UHD-IN2-F16</t>
  </si>
  <si>
    <t>VM-10H2</t>
  </si>
  <si>
    <t>VZ8plus</t>
  </si>
  <si>
    <t>Gooseneck Microphone type 1</t>
  </si>
  <si>
    <t>Boundary Microphone type 3</t>
  </si>
  <si>
    <t>Yamaha</t>
  </si>
  <si>
    <t>DSP</t>
  </si>
  <si>
    <t>Biamp</t>
  </si>
  <si>
    <t>TesiraForte</t>
  </si>
  <si>
    <t>TesiraForte AVB VT</t>
  </si>
  <si>
    <t>Crown</t>
  </si>
  <si>
    <t>Control System</t>
  </si>
  <si>
    <t>Power System</t>
  </si>
  <si>
    <t>ERK</t>
  </si>
  <si>
    <t>Presentation Switch type 1</t>
  </si>
  <si>
    <t>HP</t>
  </si>
  <si>
    <t>Z22N</t>
  </si>
  <si>
    <t>VP-770</t>
  </si>
  <si>
    <t>MX418S/C</t>
  </si>
  <si>
    <t>MX418D/C</t>
  </si>
  <si>
    <t>Planar</t>
  </si>
  <si>
    <t>Rack</t>
  </si>
  <si>
    <t>ERK-4420</t>
  </si>
  <si>
    <t>Caster Base</t>
  </si>
  <si>
    <t>CBS-ERK-20</t>
  </si>
  <si>
    <t>Vertical plug strip</t>
  </si>
  <si>
    <t>PDT-1620C-NS</t>
  </si>
  <si>
    <t>LACE-44-1S-A</t>
  </si>
  <si>
    <t>AV3</t>
  </si>
  <si>
    <t>AV Network Switch</t>
  </si>
  <si>
    <t>Cisco</t>
  </si>
  <si>
    <t>Catalyst 3650-24</t>
  </si>
  <si>
    <t>Graphics Storage Device</t>
  </si>
  <si>
    <t>Ergomart</t>
  </si>
  <si>
    <t>Limbo Low Profile Monitor Stand</t>
  </si>
  <si>
    <t>Revolab</t>
  </si>
  <si>
    <t>DGKat-OUT2-F16</t>
  </si>
  <si>
    <t>VM-114H</t>
  </si>
  <si>
    <t>Gooseneck Shock Mounted Microphone type 2</t>
  </si>
  <si>
    <t>MX393B/C</t>
  </si>
  <si>
    <t>Wireless Mic Receiver</t>
  </si>
  <si>
    <t>01-HDEXEC4-NM-AES</t>
  </si>
  <si>
    <t>Wireless Wearable Lapel Mic</t>
  </si>
  <si>
    <t>01-HDEXECMIC-AES</t>
  </si>
  <si>
    <t>Headphone amp type 1</t>
  </si>
  <si>
    <t>HA8000 V2</t>
  </si>
  <si>
    <t>Headphone amp type 2</t>
  </si>
  <si>
    <t>Input Card type 1 - 2 channel HDBaseT</t>
  </si>
  <si>
    <t>UHDA-IN2-F16</t>
  </si>
  <si>
    <t>Input Card type 2 - 2 channel HDMI</t>
  </si>
  <si>
    <t>Input Card type 3 - 2 channel DGKat</t>
  </si>
  <si>
    <t>DGKat-IN2-F16</t>
  </si>
  <si>
    <t>Output Card type 1 - 2 channel HDMI</t>
  </si>
  <si>
    <t>HS-OUT2-F16</t>
  </si>
  <si>
    <t>Output Card type 2 - 2 channel DGKat</t>
  </si>
  <si>
    <t>Video Transmitter type 1</t>
  </si>
  <si>
    <t>PT-571</t>
  </si>
  <si>
    <t>Video Recevier type 1</t>
  </si>
  <si>
    <t>TP-574</t>
  </si>
  <si>
    <t>Audio De-embedder</t>
  </si>
  <si>
    <t>FC-46XL</t>
  </si>
  <si>
    <t>Camera 10x</t>
  </si>
  <si>
    <t>Brightsign</t>
  </si>
  <si>
    <t>HD1024</t>
  </si>
  <si>
    <t>HA6000</t>
  </si>
  <si>
    <t>CFE</t>
  </si>
  <si>
    <t>Mic Combiner</t>
  </si>
  <si>
    <t>Audio Technica</t>
  </si>
  <si>
    <t>Unimix</t>
  </si>
  <si>
    <t>AT8681</t>
  </si>
  <si>
    <t>PXL2430MW</t>
  </si>
  <si>
    <t>Courtroom Video Systems</t>
  </si>
  <si>
    <t>Matrix switcher type 1</t>
  </si>
  <si>
    <t>USB Extender Receiver/Transmitter</t>
  </si>
  <si>
    <t>Icron</t>
  </si>
  <si>
    <t>Ranger</t>
  </si>
  <si>
    <t>USB 2.0 Ranger 2301</t>
  </si>
  <si>
    <t>EP6524K</t>
  </si>
  <si>
    <t>Custom</t>
  </si>
  <si>
    <t>Substitution 
Make</t>
  </si>
  <si>
    <t>Substitution 
Model</t>
  </si>
  <si>
    <t>Faceplate: AV1</t>
  </si>
  <si>
    <t>Faceplate: AV2</t>
  </si>
  <si>
    <t>Faceplate: AV3</t>
  </si>
  <si>
    <t>Faceplate: AV4</t>
  </si>
  <si>
    <t>Faceplate: AV5</t>
  </si>
  <si>
    <t>Faceplate: AV6</t>
  </si>
  <si>
    <t>Faceplate: AV7</t>
  </si>
  <si>
    <t>Faceplate: AV8</t>
  </si>
  <si>
    <t>Faceplate: AV11</t>
  </si>
  <si>
    <t>Faceplate: AV14</t>
  </si>
  <si>
    <t>Faceplate: AV15</t>
  </si>
  <si>
    <t>Faceplate: AV18</t>
  </si>
  <si>
    <t>Faceplate: Codec Interface Panel</t>
  </si>
  <si>
    <t>Faceplate: AVH</t>
  </si>
  <si>
    <t>Faceplate: AV2B</t>
  </si>
  <si>
    <t>Faceplate: AV3B</t>
  </si>
  <si>
    <t>Labor - Compliance with Drawings and Specifications</t>
  </si>
  <si>
    <t>AVB Switch</t>
  </si>
  <si>
    <t>MOTU</t>
  </si>
  <si>
    <t>Tesira</t>
  </si>
  <si>
    <t>EX-MOD</t>
  </si>
  <si>
    <t>DSP Modular Expander</t>
  </si>
  <si>
    <t>DSP Expander Input Card</t>
  </si>
  <si>
    <t>EIC-4</t>
  </si>
  <si>
    <t>Dci 4|300</t>
  </si>
  <si>
    <t>Amp Type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</si>
</sst>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44" fontId="3" fillId="2" borderId="2" xfId="1" applyFont="1" applyFill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8" fontId="3" fillId="0" borderId="2" xfId="0" applyNumberFormat="1" applyFont="1" applyFill="1" applyBorder="1" applyAlignment="1">
      <alignment vertical="top" wrapText="1"/>
    </xf>
    <xf numFmtId="44" fontId="3" fillId="0" borderId="2" xfId="1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44" fontId="3" fillId="0" borderId="2" xfId="1" applyFont="1" applyFill="1" applyBorder="1" applyAlignment="1">
      <alignment vertical="top" wrapText="1"/>
    </xf>
    <xf numFmtId="0" fontId="3" fillId="0" borderId="2" xfId="3" applyFont="1" applyFill="1" applyBorder="1" applyAlignment="1">
      <alignment vertical="top" wrapText="1"/>
    </xf>
    <xf numFmtId="0" fontId="7" fillId="0" borderId="2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9" fontId="3" fillId="0" borderId="0" xfId="2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44" fontId="4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3" fillId="0" borderId="2" xfId="0" applyFont="1" applyBorder="1" applyAlignment="1">
      <alignment horizontal="left"/>
    </xf>
    <xf numFmtId="44" fontId="4" fillId="0" borderId="2" xfId="1" applyFont="1" applyFill="1" applyBorder="1" applyAlignment="1">
      <alignment horizontal="center"/>
    </xf>
    <xf numFmtId="44" fontId="3" fillId="0" borderId="2" xfId="1" applyFont="1" applyFill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44" fontId="3" fillId="0" borderId="0" xfId="1" applyFont="1" applyBorder="1" applyAlignment="1">
      <alignment vertical="top" wrapText="1"/>
    </xf>
    <xf numFmtId="8" fontId="3" fillId="0" borderId="2" xfId="0" applyNumberFormat="1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8" fillId="3" borderId="2" xfId="0" applyFont="1" applyFill="1" applyBorder="1" applyAlignment="1">
      <alignment horizontal="center" vertical="center" wrapText="1"/>
    </xf>
    <xf numFmtId="44" fontId="8" fillId="3" borderId="2" xfId="1" applyFont="1" applyFill="1" applyBorder="1" applyAlignment="1">
      <alignment horizontal="center" vertical="center" wrapText="1"/>
    </xf>
    <xf numFmtId="44" fontId="9" fillId="3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horizontal="center" vertical="top" wrapText="1"/>
    </xf>
    <xf numFmtId="44" fontId="10" fillId="2" borderId="2" xfId="1" applyFont="1" applyFill="1" applyBorder="1" applyAlignment="1">
      <alignment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8" fontId="10" fillId="0" borderId="2" xfId="0" applyNumberFormat="1" applyFont="1" applyFill="1" applyBorder="1" applyAlignment="1">
      <alignment vertical="top" wrapText="1"/>
    </xf>
    <xf numFmtId="44" fontId="10" fillId="0" borderId="2" xfId="1" applyFont="1" applyBorder="1" applyAlignment="1">
      <alignment vertical="top" wrapText="1"/>
    </xf>
    <xf numFmtId="0" fontId="10" fillId="0" borderId="2" xfId="0" applyFont="1" applyFill="1" applyBorder="1" applyAlignment="1">
      <alignment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2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vertical="top" wrapText="1"/>
    </xf>
    <xf numFmtId="44" fontId="10" fillId="0" borderId="2" xfId="1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8" fontId="10" fillId="0" borderId="2" xfId="0" applyNumberFormat="1" applyFont="1" applyBorder="1" applyAlignment="1">
      <alignment vertical="top" wrapText="1"/>
    </xf>
    <xf numFmtId="9" fontId="10" fillId="0" borderId="0" xfId="2" applyFont="1" applyBorder="1" applyAlignment="1">
      <alignment vertical="top" wrapText="1"/>
    </xf>
    <xf numFmtId="0" fontId="10" fillId="2" borderId="2" xfId="0" applyFont="1" applyFill="1" applyBorder="1" applyAlignment="1">
      <alignment horizontal="left" vertical="top" wrapText="1"/>
    </xf>
    <xf numFmtId="44" fontId="11" fillId="0" borderId="2" xfId="1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left"/>
    </xf>
    <xf numFmtId="44" fontId="11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44" fontId="10" fillId="0" borderId="0" xfId="1" applyFont="1" applyBorder="1" applyAlignment="1">
      <alignment vertical="top" wrapText="1"/>
    </xf>
    <xf numFmtId="0" fontId="12" fillId="0" borderId="0" xfId="3" applyFont="1"/>
    <xf numFmtId="0" fontId="10" fillId="0" borderId="2" xfId="3" applyFont="1" applyBorder="1" applyAlignment="1">
      <alignment horizontal="center" vertical="top" wrapText="1"/>
    </xf>
    <xf numFmtId="8" fontId="10" fillId="0" borderId="2" xfId="3" applyNumberFormat="1" applyFont="1" applyBorder="1" applyAlignment="1">
      <alignment vertical="top" wrapText="1"/>
    </xf>
    <xf numFmtId="0" fontId="10" fillId="0" borderId="2" xfId="3" applyFont="1" applyBorder="1" applyAlignment="1">
      <alignment vertical="top" wrapText="1"/>
    </xf>
    <xf numFmtId="9" fontId="10" fillId="0" borderId="2" xfId="2" applyFont="1" applyBorder="1" applyAlignment="1">
      <alignment vertical="top" wrapText="1"/>
    </xf>
    <xf numFmtId="0" fontId="10" fillId="0" borderId="0" xfId="0" applyFont="1"/>
    <xf numFmtId="0" fontId="11" fillId="0" borderId="8" xfId="0" applyFont="1" applyBorder="1" applyAlignment="1">
      <alignment wrapText="1"/>
    </xf>
    <xf numFmtId="44" fontId="11" fillId="0" borderId="8" xfId="1" applyNumberFormat="1" applyFont="1" applyBorder="1" applyAlignment="1">
      <alignment wrapText="1"/>
    </xf>
    <xf numFmtId="0" fontId="10" fillId="0" borderId="0" xfId="0" applyFont="1" applyAlignment="1"/>
    <xf numFmtId="0" fontId="11" fillId="0" borderId="0" xfId="0" applyFont="1" applyBorder="1" applyAlignment="1">
      <alignment horizontal="center" wrapText="1"/>
    </xf>
    <xf numFmtId="44" fontId="11" fillId="0" borderId="0" xfId="1" applyNumberFormat="1" applyFont="1" applyBorder="1" applyAlignment="1">
      <alignment horizontal="center" wrapText="1"/>
    </xf>
    <xf numFmtId="44" fontId="10" fillId="0" borderId="0" xfId="1" applyNumberFormat="1" applyFont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44" fontId="8" fillId="3" borderId="10" xfId="1" applyNumberFormat="1" applyFont="1" applyFill="1" applyBorder="1" applyAlignment="1">
      <alignment horizontal="center" wrapText="1"/>
    </xf>
    <xf numFmtId="0" fontId="8" fillId="3" borderId="10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11" fillId="0" borderId="0" xfId="0" applyFont="1" applyAlignment="1"/>
    <xf numFmtId="0" fontId="10" fillId="0" borderId="12" xfId="0" applyFont="1" applyBorder="1" applyAlignment="1"/>
    <xf numFmtId="44" fontId="10" fillId="0" borderId="2" xfId="1" quotePrefix="1" applyNumberFormat="1" applyFont="1" applyBorder="1" applyAlignment="1"/>
    <xf numFmtId="44" fontId="10" fillId="0" borderId="3" xfId="1" quotePrefix="1" applyNumberFormat="1" applyFont="1" applyBorder="1" applyAlignment="1"/>
    <xf numFmtId="44" fontId="10" fillId="0" borderId="13" xfId="1" quotePrefix="1" applyNumberFormat="1" applyFont="1" applyBorder="1" applyAlignment="1"/>
    <xf numFmtId="0" fontId="11" fillId="0" borderId="15" xfId="0" applyFont="1" applyBorder="1" applyAlignment="1">
      <alignment horizontal="right"/>
    </xf>
    <xf numFmtId="44" fontId="11" fillId="0" borderId="1" xfId="1" quotePrefix="1" applyNumberFormat="1" applyFont="1" applyBorder="1" applyAlignment="1"/>
    <xf numFmtId="44" fontId="11" fillId="0" borderId="16" xfId="1" quotePrefix="1" applyNumberFormat="1" applyFont="1" applyBorder="1" applyAlignment="1"/>
    <xf numFmtId="0" fontId="11" fillId="0" borderId="0" xfId="0" applyFont="1" applyBorder="1" applyAlignment="1">
      <alignment horizontal="right"/>
    </xf>
    <xf numFmtId="44" fontId="11" fillId="0" borderId="0" xfId="1" quotePrefix="1" applyNumberFormat="1" applyFont="1" applyBorder="1" applyAlignment="1"/>
    <xf numFmtId="0" fontId="8" fillId="3" borderId="17" xfId="0" applyFont="1" applyFill="1" applyBorder="1" applyAlignment="1"/>
    <xf numFmtId="44" fontId="8" fillId="3" borderId="10" xfId="1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0" fillId="0" borderId="14" xfId="0" applyFont="1" applyBorder="1" applyAlignment="1"/>
    <xf numFmtId="44" fontId="10" fillId="0" borderId="4" xfId="1" quotePrefix="1" applyNumberFormat="1" applyFont="1" applyBorder="1" applyAlignment="1"/>
    <xf numFmtId="44" fontId="10" fillId="0" borderId="5" xfId="1" quotePrefix="1" applyNumberFormat="1" applyFont="1" applyBorder="1" applyAlignment="1"/>
    <xf numFmtId="44" fontId="10" fillId="0" borderId="20" xfId="1" quotePrefix="1" applyNumberFormat="1" applyFont="1" applyBorder="1" applyAlignment="1"/>
    <xf numFmtId="0" fontId="10" fillId="0" borderId="0" xfId="0" applyFont="1" applyAlignment="1">
      <alignment horizontal="right"/>
    </xf>
    <xf numFmtId="44" fontId="11" fillId="0" borderId="7" xfId="0" applyNumberFormat="1" applyFont="1" applyBorder="1" applyAlignment="1"/>
    <xf numFmtId="44" fontId="11" fillId="0" borderId="0" xfId="0" applyNumberFormat="1" applyFont="1" applyAlignment="1"/>
    <xf numFmtId="44" fontId="11" fillId="0" borderId="0" xfId="0" applyNumberFormat="1" applyFont="1" applyBorder="1" applyAlignment="1"/>
    <xf numFmtId="44" fontId="10" fillId="0" borderId="0" xfId="0" applyNumberFormat="1" applyFont="1" applyBorder="1" applyAlignment="1"/>
    <xf numFmtId="0" fontId="10" fillId="0" borderId="0" xfId="0" applyFont="1" applyBorder="1" applyAlignment="1"/>
    <xf numFmtId="44" fontId="10" fillId="4" borderId="2" xfId="1" applyFont="1" applyFill="1" applyBorder="1" applyAlignment="1">
      <alignment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3" applyFont="1" applyBorder="1" applyAlignment="1">
      <alignment vertical="top" wrapText="1"/>
    </xf>
    <xf numFmtId="8" fontId="10" fillId="0" borderId="2" xfId="3" applyNumberFormat="1" applyFont="1" applyFill="1" applyBorder="1" applyAlignment="1">
      <alignment vertical="top" wrapText="1"/>
    </xf>
    <xf numFmtId="0" fontId="10" fillId="0" borderId="2" xfId="3" applyFont="1" applyFill="1" applyBorder="1" applyAlignment="1">
      <alignment vertical="top" wrapText="1"/>
    </xf>
    <xf numFmtId="8" fontId="10" fillId="0" borderId="2" xfId="3" applyNumberFormat="1" applyFont="1" applyFill="1" applyBorder="1" applyAlignment="1">
      <alignment vertical="top" wrapText="1"/>
    </xf>
    <xf numFmtId="44" fontId="10" fillId="0" borderId="2" xfId="1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8" fontId="10" fillId="0" borderId="2" xfId="3" applyNumberFormat="1" applyFont="1" applyBorder="1" applyAlignment="1">
      <alignment vertical="top" wrapText="1"/>
    </xf>
    <xf numFmtId="0" fontId="10" fillId="0" borderId="2" xfId="3" applyFont="1" applyBorder="1" applyAlignment="1">
      <alignment horizontal="center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3" applyFont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/>
    <xf numFmtId="0" fontId="10" fillId="0" borderId="0" xfId="0" applyFont="1" applyBorder="1" applyAlignment="1">
      <alignment vertical="top"/>
    </xf>
    <xf numFmtId="0" fontId="10" fillId="0" borderId="6" xfId="0" applyFont="1" applyBorder="1" applyAlignment="1">
      <alignment horizontal="center" vertical="top" wrapText="1"/>
    </xf>
    <xf numFmtId="0" fontId="10" fillId="2" borderId="2" xfId="3" applyFont="1" applyFill="1" applyBorder="1" applyAlignment="1">
      <alignment vertical="top" wrapText="1"/>
    </xf>
    <xf numFmtId="44" fontId="10" fillId="2" borderId="2" xfId="1" applyFont="1" applyFill="1" applyBorder="1" applyAlignment="1">
      <alignment vertical="top" wrapText="1"/>
    </xf>
    <xf numFmtId="0" fontId="10" fillId="0" borderId="2" xfId="3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44" fontId="8" fillId="3" borderId="2" xfId="1" applyFont="1" applyFill="1" applyBorder="1" applyAlignment="1">
      <alignment horizontal="center" vertical="center" wrapText="1"/>
    </xf>
    <xf numFmtId="44" fontId="9" fillId="3" borderId="2" xfId="1" applyFont="1" applyFill="1" applyBorder="1" applyAlignment="1">
      <alignment horizontal="center" vertical="center" wrapText="1"/>
    </xf>
    <xf numFmtId="44" fontId="10" fillId="2" borderId="2" xfId="1" applyFont="1" applyFill="1" applyBorder="1" applyAlignment="1">
      <alignment vertical="top" wrapText="1"/>
    </xf>
    <xf numFmtId="44" fontId="10" fillId="0" borderId="2" xfId="1" applyFont="1" applyBorder="1" applyAlignment="1">
      <alignment vertical="top" wrapText="1"/>
    </xf>
    <xf numFmtId="8" fontId="10" fillId="0" borderId="2" xfId="3" applyNumberFormat="1" applyFont="1" applyFill="1" applyBorder="1" applyAlignment="1">
      <alignment vertical="top" wrapText="1"/>
    </xf>
    <xf numFmtId="44" fontId="10" fillId="0" borderId="2" xfId="1" applyFont="1" applyFill="1" applyBorder="1" applyAlignment="1">
      <alignment vertical="top" wrapText="1"/>
    </xf>
    <xf numFmtId="9" fontId="10" fillId="0" borderId="0" xfId="2" applyFont="1" applyBorder="1" applyAlignment="1">
      <alignment vertical="top" wrapText="1"/>
    </xf>
    <xf numFmtId="44" fontId="11" fillId="0" borderId="2" xfId="1" applyFont="1" applyBorder="1" applyAlignment="1">
      <alignment vertical="top" wrapText="1"/>
    </xf>
    <xf numFmtId="44" fontId="11" fillId="0" borderId="2" xfId="1" applyFont="1" applyFill="1" applyBorder="1" applyAlignment="1">
      <alignment horizontal="center"/>
    </xf>
    <xf numFmtId="44" fontId="10" fillId="0" borderId="2" xfId="1" applyFont="1" applyFill="1" applyBorder="1" applyAlignment="1">
      <alignment horizontal="center"/>
    </xf>
    <xf numFmtId="44" fontId="10" fillId="0" borderId="0" xfId="1" applyFont="1" applyBorder="1" applyAlignment="1">
      <alignment vertical="top" wrapText="1"/>
    </xf>
    <xf numFmtId="0" fontId="10" fillId="0" borderId="2" xfId="3" applyFont="1" applyBorder="1" applyAlignment="1">
      <alignment horizontal="center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3" applyFont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center" vertical="top" wrapText="1"/>
    </xf>
    <xf numFmtId="0" fontId="13" fillId="0" borderId="2" xfId="3" applyFont="1" applyFill="1" applyBorder="1" applyAlignment="1">
      <alignment horizontal="center" vertical="top" wrapText="1"/>
    </xf>
    <xf numFmtId="0" fontId="10" fillId="0" borderId="2" xfId="3" applyFont="1" applyBorder="1" applyAlignment="1">
      <alignment horizontal="center"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3" applyFont="1" applyBorder="1" applyAlignment="1">
      <alignment vertical="top" wrapText="1"/>
    </xf>
    <xf numFmtId="8" fontId="10" fillId="0" borderId="2" xfId="3" applyNumberFormat="1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10" fillId="0" borderId="2" xfId="3" applyFont="1" applyBorder="1" applyAlignment="1">
      <alignment horizontal="left" vertical="top" wrapText="1"/>
    </xf>
    <xf numFmtId="0" fontId="10" fillId="0" borderId="2" xfId="3" applyFont="1" applyBorder="1" applyAlignment="1">
      <alignment vertical="top" wrapText="1"/>
    </xf>
    <xf numFmtId="0" fontId="10" fillId="0" borderId="2" xfId="3" applyFont="1" applyBorder="1" applyAlignment="1">
      <alignment horizontal="center" vertical="top" wrapText="1"/>
    </xf>
    <xf numFmtId="0" fontId="10" fillId="0" borderId="2" xfId="3" applyFont="1" applyFill="1" applyBorder="1" applyAlignment="1">
      <alignment vertical="top" wrapText="1"/>
    </xf>
    <xf numFmtId="44" fontId="10" fillId="0" borderId="2" xfId="1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left" vertical="top" wrapText="1"/>
    </xf>
    <xf numFmtId="0" fontId="10" fillId="0" borderId="2" xfId="3" applyFont="1" applyFill="1" applyBorder="1" applyAlignment="1">
      <alignment vertical="top" wrapText="1"/>
    </xf>
    <xf numFmtId="0" fontId="10" fillId="0" borderId="2" xfId="3" applyFont="1" applyFill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0" fillId="0" borderId="0" xfId="0" applyFont="1" applyAlignment="1">
      <alignment horizontal="center" wrapText="1"/>
    </xf>
    <xf numFmtId="0" fontId="11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8">
    <cellStyle name="Currency" xfId="1" builtinId="4"/>
    <cellStyle name="Currency 2" xfId="4"/>
    <cellStyle name="Currency 2 2" xfId="6"/>
    <cellStyle name="Normal" xfId="0" builtinId="0"/>
    <cellStyle name="Normal 2" xfId="3"/>
    <cellStyle name="Percent" xfId="2" builtinId="5"/>
    <cellStyle name="Percent 2" xfId="5"/>
    <cellStyle name="Percent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nald%20Palmer\AppData\Local\Microsoft\Windows\Temporary%20Internet%20Files\Content.Outlook\X2HZEY9Z\9-21-18%20Final%20Design%20Pricing%20Schedule%20-%2008-29-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ore"/>
      <sheetName val="MCC"/>
      <sheetName val="Typ. Assoc. Dir."/>
      <sheetName val="Typ. Agency"/>
      <sheetName val="Typ. Lim. Tech."/>
      <sheetName val="Typ. Std. Tech."/>
      <sheetName val="Equip Entry"/>
    </sheetNames>
    <sheetDataSet>
      <sheetData sheetId="0"/>
      <sheetData sheetId="1">
        <row r="63">
          <cell r="K63" t="str">
            <v>Included</v>
          </cell>
        </row>
      </sheetData>
      <sheetData sheetId="2">
        <row r="87">
          <cell r="J87" t="str">
            <v>Included</v>
          </cell>
        </row>
      </sheetData>
      <sheetData sheetId="3">
        <row r="86">
          <cell r="J86" t="str">
            <v>Included</v>
          </cell>
        </row>
      </sheetData>
      <sheetData sheetId="4">
        <row r="89">
          <cell r="J89" t="str">
            <v>Included</v>
          </cell>
        </row>
      </sheetData>
      <sheetData sheetId="5">
        <row r="57">
          <cell r="J57" t="str">
            <v>Included</v>
          </cell>
        </row>
      </sheetData>
      <sheetData sheetId="6">
        <row r="84">
          <cell r="J84" t="str">
            <v>Included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Alvine">
  <a:themeElements>
    <a:clrScheme name="Alvine Standards">
      <a:dk1>
        <a:sysClr val="windowText" lastClr="000000"/>
      </a:dk1>
      <a:lt1>
        <a:sysClr val="window" lastClr="FFFFFF"/>
      </a:lt1>
      <a:dk2>
        <a:srgbClr val="074275"/>
      </a:dk2>
      <a:lt2>
        <a:srgbClr val="FFFFFF"/>
      </a:lt2>
      <a:accent1>
        <a:srgbClr val="074275"/>
      </a:accent1>
      <a:accent2>
        <a:srgbClr val="DB0029"/>
      </a:accent2>
      <a:accent3>
        <a:srgbClr val="808080"/>
      </a:accent3>
      <a:accent4>
        <a:srgbClr val="006666"/>
      </a:accent4>
      <a:accent5>
        <a:srgbClr val="FEDE58"/>
      </a:accent5>
      <a:accent6>
        <a:srgbClr val="2F7DC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84"/>
  <sheetViews>
    <sheetView tabSelected="1" view="pageLayout" topLeftCell="B4" zoomScaleNormal="100" zoomScaleSheetLayoutView="100" workbookViewId="0">
      <selection activeCell="B10" sqref="B10"/>
    </sheetView>
  </sheetViews>
  <sheetFormatPr defaultColWidth="9.140625" defaultRowHeight="15" x14ac:dyDescent="0.25"/>
  <cols>
    <col min="1" max="1" width="20.7109375" style="78" hidden="1" customWidth="1"/>
    <col min="2" max="2" width="39" style="78" bestFit="1" customWidth="1"/>
    <col min="3" max="3" width="13.42578125" style="81" bestFit="1" customWidth="1"/>
    <col min="4" max="4" width="11.5703125" style="78" bestFit="1" customWidth="1"/>
    <col min="5" max="5" width="31" style="78" bestFit="1" customWidth="1"/>
    <col min="6" max="6" width="17.28515625" style="78" bestFit="1" customWidth="1"/>
    <col min="7" max="7" width="20.140625" style="78" bestFit="1" customWidth="1"/>
    <col min="8" max="8" width="8" style="78" customWidth="1"/>
    <col min="9" max="9" width="39.42578125" style="78" customWidth="1"/>
    <col min="10" max="10" width="11.42578125" style="78" customWidth="1"/>
    <col min="11" max="11" width="43.42578125" style="78" customWidth="1"/>
    <col min="12" max="16384" width="9.140625" style="78"/>
  </cols>
  <sheetData>
    <row r="1" spans="2:7" ht="21" hidden="1" customHeight="1" thickBot="1" x14ac:dyDescent="0.3">
      <c r="B1" s="76" t="s">
        <v>57</v>
      </c>
      <c r="C1" s="77"/>
      <c r="D1" s="76"/>
      <c r="E1" s="76"/>
      <c r="F1" s="76"/>
      <c r="G1" s="76"/>
    </row>
    <row r="2" spans="2:7" ht="15" hidden="1" customHeight="1" x14ac:dyDescent="0.25">
      <c r="B2" s="79"/>
      <c r="C2" s="80"/>
      <c r="D2" s="79"/>
      <c r="E2" s="79"/>
      <c r="F2" s="79"/>
      <c r="G2" s="79"/>
    </row>
    <row r="3" spans="2:7" ht="15.75" hidden="1" thickBot="1" x14ac:dyDescent="0.3"/>
    <row r="4" spans="2:7" s="86" customFormat="1" x14ac:dyDescent="0.25">
      <c r="B4" s="82" t="s">
        <v>49</v>
      </c>
      <c r="C4" s="83" t="s">
        <v>33</v>
      </c>
      <c r="D4" s="84" t="s">
        <v>34</v>
      </c>
      <c r="E4" s="84" t="s">
        <v>35</v>
      </c>
      <c r="F4" s="85" t="s">
        <v>36</v>
      </c>
    </row>
    <row r="5" spans="2:7" s="86" customFormat="1" x14ac:dyDescent="0.25">
      <c r="B5" s="87" t="s">
        <v>56</v>
      </c>
      <c r="C5" s="88">
        <f>SUM(Audio!K19:K20)</f>
        <v>0</v>
      </c>
      <c r="D5" s="88">
        <f>SUM(Audio!K21:K25)</f>
        <v>0</v>
      </c>
      <c r="E5" s="89">
        <f>Audio!K42</f>
        <v>0</v>
      </c>
      <c r="F5" s="90">
        <f>C5+D5+E5</f>
        <v>0</v>
      </c>
    </row>
    <row r="6" spans="2:7" s="86" customFormat="1" x14ac:dyDescent="0.25">
      <c r="B6" s="87" t="s">
        <v>68</v>
      </c>
      <c r="C6" s="88">
        <f>SUM(Video!K28:K29)</f>
        <v>0</v>
      </c>
      <c r="D6" s="88">
        <f>SUM(Video!K30:K34)</f>
        <v>0</v>
      </c>
      <c r="E6" s="89">
        <f>Video!K51</f>
        <v>0</v>
      </c>
      <c r="F6" s="90">
        <f>C6+D6+E6</f>
        <v>0</v>
      </c>
    </row>
    <row r="7" spans="2:7" s="86" customFormat="1" x14ac:dyDescent="0.25">
      <c r="B7" s="87" t="s">
        <v>65</v>
      </c>
      <c r="C7" s="88">
        <f>SUM(Control!K7:K8)</f>
        <v>0</v>
      </c>
      <c r="D7" s="88">
        <f>SUM(Control!K9:K13)</f>
        <v>0</v>
      </c>
      <c r="E7" s="89">
        <f>Control!K30</f>
        <v>0</v>
      </c>
      <c r="F7" s="90">
        <f>C7+D7+E7</f>
        <v>0</v>
      </c>
    </row>
    <row r="8" spans="2:7" s="86" customFormat="1" x14ac:dyDescent="0.25">
      <c r="B8" s="87" t="s">
        <v>66</v>
      </c>
      <c r="C8" s="88">
        <f>SUM(Power!K6:K7)</f>
        <v>0</v>
      </c>
      <c r="D8" s="88">
        <f>SUM(Power!K8:K12)</f>
        <v>0</v>
      </c>
      <c r="E8" s="89">
        <f>Power!K29</f>
        <v>0</v>
      </c>
      <c r="F8" s="90">
        <f>C8+D8+E8</f>
        <v>0</v>
      </c>
    </row>
    <row r="9" spans="2:7" s="86" customFormat="1" x14ac:dyDescent="0.25">
      <c r="B9" s="87" t="s">
        <v>67</v>
      </c>
      <c r="C9" s="88">
        <f>SUM('Rack and Mounting'!K26:K27)</f>
        <v>0</v>
      </c>
      <c r="D9" s="88">
        <f>SUM('Rack and Mounting'!K28:K32)</f>
        <v>0</v>
      </c>
      <c r="E9" s="89">
        <f>'Rack and Mounting'!K49</f>
        <v>0</v>
      </c>
      <c r="F9" s="90">
        <f>C9+D9+E9</f>
        <v>0</v>
      </c>
    </row>
    <row r="10" spans="2:7" ht="15.75" thickBot="1" x14ac:dyDescent="0.3">
      <c r="B10" s="91" t="s">
        <v>37</v>
      </c>
      <c r="C10" s="92">
        <f>SUM(C5:C9)</f>
        <v>0</v>
      </c>
      <c r="D10" s="92">
        <f>SUM(D5:D9)</f>
        <v>0</v>
      </c>
      <c r="E10" s="92">
        <f>SUM(E5:E9)</f>
        <v>0</v>
      </c>
      <c r="F10" s="93">
        <f>SUM(F5:F9)</f>
        <v>0</v>
      </c>
    </row>
    <row r="11" spans="2:7" ht="15.75" thickBot="1" x14ac:dyDescent="0.3">
      <c r="B11" s="94"/>
      <c r="C11" s="95"/>
      <c r="D11" s="95"/>
      <c r="E11" s="95"/>
      <c r="F11" s="95"/>
    </row>
    <row r="12" spans="2:7" x14ac:dyDescent="0.25">
      <c r="B12" s="96" t="s">
        <v>38</v>
      </c>
      <c r="C12" s="97" t="s">
        <v>39</v>
      </c>
      <c r="D12" s="98" t="s">
        <v>40</v>
      </c>
      <c r="E12" s="99" t="s">
        <v>41</v>
      </c>
      <c r="F12" s="99" t="s">
        <v>42</v>
      </c>
      <c r="G12" s="100" t="s">
        <v>43</v>
      </c>
    </row>
    <row r="13" spans="2:7" x14ac:dyDescent="0.25">
      <c r="B13" s="87"/>
      <c r="C13" s="88" t="str">
        <f>[1]Core!K63</f>
        <v>Included</v>
      </c>
      <c r="D13" s="88"/>
      <c r="E13" s="89"/>
      <c r="F13" s="89"/>
      <c r="G13" s="90"/>
    </row>
    <row r="14" spans="2:7" x14ac:dyDescent="0.25">
      <c r="B14" s="87"/>
      <c r="C14" s="88" t="str">
        <f>[1]MCC!J87</f>
        <v>Included</v>
      </c>
      <c r="D14" s="88"/>
      <c r="E14" s="89"/>
      <c r="F14" s="89"/>
      <c r="G14" s="90"/>
    </row>
    <row r="15" spans="2:7" x14ac:dyDescent="0.25">
      <c r="B15" s="101"/>
      <c r="C15" s="88" t="str">
        <f>'[1]Typ. Assoc. Dir.'!J86</f>
        <v>Included</v>
      </c>
      <c r="D15" s="88"/>
      <c r="E15" s="89"/>
      <c r="F15" s="89"/>
      <c r="G15" s="90"/>
    </row>
    <row r="16" spans="2:7" x14ac:dyDescent="0.25">
      <c r="B16" s="87"/>
      <c r="C16" s="88" t="str">
        <f>'[1]Typ. Agency'!J89</f>
        <v>Included</v>
      </c>
      <c r="D16" s="88"/>
      <c r="E16" s="89"/>
      <c r="F16" s="89"/>
      <c r="G16" s="90"/>
    </row>
    <row r="17" spans="2:10" x14ac:dyDescent="0.25">
      <c r="B17" s="87"/>
      <c r="C17" s="102" t="str">
        <f>'[1]Typ. Lim. Tech.'!J57</f>
        <v>Included</v>
      </c>
      <c r="D17" s="102"/>
      <c r="E17" s="103"/>
      <c r="F17" s="103"/>
      <c r="G17" s="104"/>
    </row>
    <row r="18" spans="2:10" x14ac:dyDescent="0.25">
      <c r="B18" s="101"/>
      <c r="C18" s="102" t="str">
        <f>'[1]Typ. Std. Tech.'!J84</f>
        <v>Included</v>
      </c>
      <c r="D18" s="102"/>
      <c r="E18" s="103"/>
      <c r="F18" s="103"/>
      <c r="G18" s="104"/>
    </row>
    <row r="19" spans="2:10" ht="15.75" thickBot="1" x14ac:dyDescent="0.3">
      <c r="B19" s="91" t="s">
        <v>37</v>
      </c>
      <c r="C19" s="92">
        <f>SUM(C13:C18)</f>
        <v>0</v>
      </c>
      <c r="D19" s="92">
        <f>SUM(D13:D18)</f>
        <v>0</v>
      </c>
      <c r="E19" s="92">
        <f>SUM(E13:E18)</f>
        <v>0</v>
      </c>
      <c r="F19" s="92">
        <f>SUM(F13:F18)</f>
        <v>0</v>
      </c>
      <c r="G19" s="93">
        <f>SUM(G13:G18)</f>
        <v>0</v>
      </c>
    </row>
    <row r="20" spans="2:10" x14ac:dyDescent="0.25">
      <c r="B20" s="94"/>
      <c r="C20" s="95"/>
      <c r="D20" s="95"/>
      <c r="E20" s="95"/>
      <c r="F20" s="95"/>
      <c r="G20" s="95"/>
    </row>
    <row r="21" spans="2:10" ht="15.75" thickBot="1" x14ac:dyDescent="0.3">
      <c r="F21" s="86" t="s">
        <v>44</v>
      </c>
      <c r="G21" s="86" t="s">
        <v>45</v>
      </c>
    </row>
    <row r="22" spans="2:10" ht="15.75" thickBot="1" x14ac:dyDescent="0.3">
      <c r="C22" s="78"/>
      <c r="E22" s="105" t="s">
        <v>46</v>
      </c>
      <c r="F22" s="106">
        <f>F10</f>
        <v>0</v>
      </c>
      <c r="G22" s="106" t="s">
        <v>59</v>
      </c>
      <c r="I22" s="107"/>
      <c r="J22" s="86"/>
    </row>
    <row r="23" spans="2:10" ht="18.75" customHeight="1" x14ac:dyDescent="0.25">
      <c r="C23" s="78"/>
      <c r="E23" s="105"/>
      <c r="F23" s="108"/>
      <c r="G23" s="108"/>
      <c r="I23" s="107"/>
      <c r="J23" s="86"/>
    </row>
    <row r="24" spans="2:10" ht="18.75" customHeight="1" x14ac:dyDescent="0.25">
      <c r="C24" s="78"/>
      <c r="E24" s="105"/>
      <c r="F24" s="108"/>
      <c r="G24" s="108"/>
      <c r="I24" s="107"/>
      <c r="J24" s="86"/>
    </row>
    <row r="25" spans="2:10" ht="18.75" customHeight="1" x14ac:dyDescent="0.25">
      <c r="C25" s="78"/>
      <c r="E25" s="105"/>
      <c r="F25" s="108"/>
      <c r="G25" s="109"/>
      <c r="I25" s="107"/>
      <c r="J25" s="86"/>
    </row>
    <row r="26" spans="2:10" ht="18.75" customHeight="1" x14ac:dyDescent="0.25">
      <c r="C26" s="78"/>
      <c r="E26" s="105"/>
      <c r="F26" s="108"/>
      <c r="G26" s="109"/>
      <c r="I26" s="107"/>
      <c r="J26" s="86"/>
    </row>
    <row r="27" spans="2:10" ht="18.75" customHeight="1" x14ac:dyDescent="0.25">
      <c r="C27" s="78"/>
    </row>
    <row r="28" spans="2:10" ht="18.75" customHeight="1" x14ac:dyDescent="0.25">
      <c r="C28" s="78"/>
    </row>
    <row r="29" spans="2:10" ht="18.75" customHeight="1" x14ac:dyDescent="0.25">
      <c r="C29" s="78"/>
    </row>
    <row r="30" spans="2:10" ht="18.75" customHeight="1" x14ac:dyDescent="0.25">
      <c r="C30" s="78"/>
    </row>
    <row r="31" spans="2:10" ht="18.75" customHeight="1" x14ac:dyDescent="0.25">
      <c r="C31" s="78"/>
    </row>
    <row r="32" spans="2:10" ht="18.75" customHeight="1" x14ac:dyDescent="0.25">
      <c r="C32" s="78"/>
    </row>
    <row r="33" spans="3:3" ht="18.75" customHeight="1" x14ac:dyDescent="0.25">
      <c r="C33" s="78"/>
    </row>
    <row r="34" spans="3:3" ht="18.75" customHeight="1" x14ac:dyDescent="0.25">
      <c r="C34" s="78"/>
    </row>
    <row r="35" spans="3:3" x14ac:dyDescent="0.25">
      <c r="C35" s="78"/>
    </row>
    <row r="36" spans="3:3" x14ac:dyDescent="0.25">
      <c r="C36" s="78"/>
    </row>
    <row r="37" spans="3:3" x14ac:dyDescent="0.25">
      <c r="C37" s="78"/>
    </row>
    <row r="38" spans="3:3" x14ac:dyDescent="0.25">
      <c r="C38" s="78"/>
    </row>
    <row r="39" spans="3:3" x14ac:dyDescent="0.25">
      <c r="C39" s="78"/>
    </row>
    <row r="40" spans="3:3" x14ac:dyDescent="0.25">
      <c r="C40" s="78"/>
    </row>
    <row r="41" spans="3:3" x14ac:dyDescent="0.25">
      <c r="C41" s="78"/>
    </row>
    <row r="42" spans="3:3" x14ac:dyDescent="0.25">
      <c r="C42" s="78"/>
    </row>
    <row r="43" spans="3:3" x14ac:dyDescent="0.25">
      <c r="C43" s="78"/>
    </row>
    <row r="44" spans="3:3" x14ac:dyDescent="0.25">
      <c r="C44" s="78"/>
    </row>
    <row r="45" spans="3:3" x14ac:dyDescent="0.25">
      <c r="C45" s="78"/>
    </row>
    <row r="46" spans="3:3" x14ac:dyDescent="0.25">
      <c r="C46" s="78"/>
    </row>
    <row r="47" spans="3:3" x14ac:dyDescent="0.25">
      <c r="C47" s="78"/>
    </row>
    <row r="48" spans="3:3" x14ac:dyDescent="0.25">
      <c r="C48" s="78"/>
    </row>
    <row r="49" spans="1:7" x14ac:dyDescent="0.25">
      <c r="C49" s="78"/>
    </row>
    <row r="50" spans="1:7" x14ac:dyDescent="0.25">
      <c r="C50" s="78"/>
    </row>
    <row r="51" spans="1:7" x14ac:dyDescent="0.25">
      <c r="C51" s="78"/>
    </row>
    <row r="52" spans="1:7" x14ac:dyDescent="0.25">
      <c r="C52" s="78"/>
    </row>
    <row r="53" spans="1:7" x14ac:dyDescent="0.25">
      <c r="C53" s="78"/>
    </row>
    <row r="54" spans="1:7" x14ac:dyDescent="0.25">
      <c r="C54" s="78"/>
    </row>
    <row r="55" spans="1:7" x14ac:dyDescent="0.25">
      <c r="C55" s="78"/>
    </row>
    <row r="56" spans="1:7" x14ac:dyDescent="0.25">
      <c r="C56" s="78"/>
    </row>
    <row r="57" spans="1:7" x14ac:dyDescent="0.25">
      <c r="C57" s="78"/>
    </row>
    <row r="58" spans="1:7" x14ac:dyDescent="0.25">
      <c r="C58" s="78"/>
    </row>
    <row r="59" spans="1:7" x14ac:dyDescent="0.25">
      <c r="C59" s="78"/>
    </row>
    <row r="60" spans="1:7" x14ac:dyDescent="0.25">
      <c r="C60" s="78"/>
    </row>
    <row r="61" spans="1:7" x14ac:dyDescent="0.25">
      <c r="C61" s="78"/>
    </row>
    <row r="62" spans="1:7" x14ac:dyDescent="0.25">
      <c r="C62" s="78"/>
    </row>
    <row r="63" spans="1:7" x14ac:dyDescent="0.25">
      <c r="A63" s="170" t="s">
        <v>47</v>
      </c>
      <c r="B63" s="170"/>
      <c r="C63" s="170"/>
      <c r="D63" s="170"/>
      <c r="E63" s="170"/>
      <c r="F63" s="170"/>
      <c r="G63" s="170"/>
    </row>
    <row r="66" spans="7:7" x14ac:dyDescent="0.25">
      <c r="G66" s="110"/>
    </row>
    <row r="84" spans="3:3" x14ac:dyDescent="0.25">
      <c r="C84" s="81" t="s">
        <v>48</v>
      </c>
    </row>
  </sheetData>
  <mergeCells count="1">
    <mergeCell ref="A63:G63"/>
  </mergeCells>
  <printOptions horizontalCentered="1"/>
  <pageMargins left="0.7" right="0.7" top="1.85" bottom="0.75" header="0.6" footer="0.3"/>
  <pageSetup scale="93" fitToHeight="0" orientation="landscape" horizontalDpi="1200" verticalDpi="1200" r:id="rId1"/>
  <headerFooter scaleWithDoc="0" alignWithMargins="0">
    <oddHeader>&amp;L&amp;G&amp;R&amp;"-,Bold"&amp;18Schedule B - Cleveland 17B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14.28515625" style="11" bestFit="1" customWidth="1"/>
    <col min="4" max="4" width="17.42578125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76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77" t="s">
        <v>51</v>
      </c>
      <c r="B4" s="177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ht="15" customHeight="1" x14ac:dyDescent="0.2">
      <c r="A5" s="10"/>
      <c r="B5" s="17"/>
      <c r="C5" s="10"/>
      <c r="D5" s="10"/>
      <c r="E5" s="10"/>
      <c r="F5" s="11"/>
      <c r="G5" s="11"/>
      <c r="H5" s="12"/>
      <c r="I5" s="35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77" t="str">
        <f>A4</f>
        <v>Courtroom Video System(s)</v>
      </c>
      <c r="B15" s="177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77" t="s">
        <v>7</v>
      </c>
      <c r="B19" s="177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78"/>
      <c r="C31" s="178"/>
      <c r="D31" s="178"/>
    </row>
    <row r="32" spans="1:11" x14ac:dyDescent="0.2">
      <c r="B32" s="178"/>
      <c r="C32" s="178"/>
      <c r="D32" s="178"/>
    </row>
    <row r="33" spans="2:4" x14ac:dyDescent="0.2">
      <c r="B33" s="178"/>
      <c r="C33" s="178"/>
      <c r="D33" s="178"/>
    </row>
    <row r="34" spans="2:4" x14ac:dyDescent="0.2">
      <c r="B34" s="178"/>
      <c r="C34" s="178"/>
      <c r="D34" s="178"/>
    </row>
    <row r="35" spans="2:4" x14ac:dyDescent="0.2">
      <c r="B35" s="178"/>
      <c r="C35" s="178"/>
      <c r="D35" s="178"/>
    </row>
    <row r="36" spans="2:4" x14ac:dyDescent="0.2">
      <c r="B36" s="178"/>
      <c r="C36" s="178"/>
      <c r="D36" s="178"/>
    </row>
    <row r="37" spans="2:4" x14ac:dyDescent="0.2">
      <c r="B37" s="178"/>
      <c r="C37" s="178"/>
      <c r="D37" s="178"/>
    </row>
    <row r="38" spans="2:4" x14ac:dyDescent="0.2">
      <c r="B38" s="178"/>
      <c r="C38" s="178"/>
      <c r="D38" s="178"/>
    </row>
    <row r="39" spans="2:4" x14ac:dyDescent="0.2">
      <c r="B39" s="178"/>
      <c r="C39" s="178"/>
      <c r="D39" s="178"/>
    </row>
    <row r="40" spans="2:4" x14ac:dyDescent="0.2">
      <c r="B40" s="178"/>
      <c r="C40" s="178"/>
      <c r="D40" s="178"/>
    </row>
    <row r="41" spans="2:4" x14ac:dyDescent="0.2">
      <c r="B41" s="178"/>
      <c r="C41" s="178"/>
      <c r="D41" s="178"/>
    </row>
    <row r="42" spans="2:4" x14ac:dyDescent="0.2">
      <c r="B42" s="178"/>
      <c r="C42" s="178"/>
      <c r="D42" s="178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7.140625" style="11" customWidth="1"/>
    <col min="5" max="5" width="18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76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77" t="s">
        <v>51</v>
      </c>
      <c r="B4" s="177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x14ac:dyDescent="0.2">
      <c r="A5" s="10"/>
      <c r="B5" s="10"/>
      <c r="C5" s="10"/>
      <c r="D5" s="10"/>
      <c r="E5" s="10"/>
      <c r="F5" s="11"/>
      <c r="G5" s="11"/>
      <c r="H5" s="12"/>
      <c r="I5" s="35"/>
      <c r="J5" s="14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77" t="str">
        <f>A4</f>
        <v>Courtroom Video System(s)</v>
      </c>
      <c r="B15" s="177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77" t="s">
        <v>7</v>
      </c>
      <c r="B19" s="177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78"/>
      <c r="C31" s="178"/>
      <c r="D31" s="178"/>
    </row>
    <row r="32" spans="1:11" x14ac:dyDescent="0.2">
      <c r="B32" s="178"/>
      <c r="C32" s="178"/>
      <c r="D32" s="178"/>
    </row>
    <row r="33" spans="2:4" x14ac:dyDescent="0.2">
      <c r="B33" s="178"/>
      <c r="C33" s="178"/>
      <c r="D33" s="178"/>
    </row>
    <row r="34" spans="2:4" x14ac:dyDescent="0.2">
      <c r="B34" s="178"/>
      <c r="C34" s="178"/>
      <c r="D34" s="178"/>
    </row>
    <row r="35" spans="2:4" x14ac:dyDescent="0.2">
      <c r="B35" s="178"/>
      <c r="C35" s="178"/>
      <c r="D35" s="178"/>
    </row>
    <row r="36" spans="2:4" x14ac:dyDescent="0.2">
      <c r="B36" s="178"/>
      <c r="C36" s="178"/>
      <c r="D36" s="178"/>
    </row>
    <row r="37" spans="2:4" x14ac:dyDescent="0.2">
      <c r="B37" s="178"/>
      <c r="C37" s="178"/>
      <c r="D37" s="178"/>
    </row>
    <row r="38" spans="2:4" x14ac:dyDescent="0.2">
      <c r="B38" s="178"/>
      <c r="C38" s="178"/>
      <c r="D38" s="178"/>
    </row>
    <row r="39" spans="2:4" x14ac:dyDescent="0.2">
      <c r="B39" s="178"/>
      <c r="C39" s="178"/>
      <c r="D39" s="178"/>
    </row>
    <row r="40" spans="2:4" x14ac:dyDescent="0.2">
      <c r="B40" s="178"/>
      <c r="C40" s="178"/>
      <c r="D40" s="178"/>
    </row>
    <row r="41" spans="2:4" x14ac:dyDescent="0.2">
      <c r="B41" s="178"/>
      <c r="C41" s="178"/>
      <c r="D41" s="178"/>
    </row>
    <row r="42" spans="2:4" x14ac:dyDescent="0.2">
      <c r="B42" s="178"/>
      <c r="C42" s="178"/>
      <c r="D42" s="178"/>
    </row>
  </sheetData>
  <mergeCells count="16"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IY47"/>
  <sheetViews>
    <sheetView showGridLines="0" tabSelected="1" view="pageBreakPreview" topLeftCell="A2" zoomScaleNormal="100" zoomScaleSheetLayoutView="100" workbookViewId="0">
      <selection activeCell="B10" sqref="B10"/>
    </sheetView>
  </sheetViews>
  <sheetFormatPr defaultColWidth="9.140625" defaultRowHeight="15" x14ac:dyDescent="0.2"/>
  <cols>
    <col min="1" max="1" width="5" style="66" bestFit="1" customWidth="1"/>
    <col min="2" max="2" width="66.28515625" style="36" bestFit="1" customWidth="1"/>
    <col min="3" max="3" width="14.5703125" style="36" bestFit="1" customWidth="1"/>
    <col min="4" max="4" width="11" style="36" bestFit="1" customWidth="1"/>
    <col min="5" max="5" width="19.7109375" style="36" bestFit="1" customWidth="1"/>
    <col min="6" max="6" width="11.85546875" style="36" bestFit="1" customWidth="1"/>
    <col min="7" max="7" width="12.7109375" style="36" bestFit="1" customWidth="1"/>
    <col min="8" max="8" width="4.140625" style="68" bestFit="1" customWidth="1"/>
    <col min="9" max="9" width="11" style="147" bestFit="1" customWidth="1"/>
    <col min="10" max="10" width="1.85546875" style="147" hidden="1" customWidth="1"/>
    <col min="11" max="11" width="15.28515625" style="147" bestFit="1" customWidth="1"/>
    <col min="12" max="12" width="11.7109375" style="36" customWidth="1"/>
    <col min="13" max="13" width="11.42578125" style="36" bestFit="1" customWidth="1"/>
    <col min="14" max="16384" width="9.140625" style="36"/>
  </cols>
  <sheetData>
    <row r="1" spans="1:259" ht="20.25" hidden="1" customHeight="1" x14ac:dyDescent="0.2">
      <c r="A1" s="174" t="s">
        <v>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3"/>
      <c r="BU1" s="173"/>
      <c r="BV1" s="173"/>
      <c r="BW1" s="173"/>
      <c r="BX1" s="173"/>
      <c r="BY1" s="173"/>
      <c r="BZ1" s="173"/>
      <c r="CA1" s="173"/>
      <c r="CB1" s="173"/>
      <c r="CC1" s="173"/>
      <c r="CD1" s="173"/>
      <c r="CE1" s="173"/>
      <c r="CF1" s="173"/>
      <c r="CG1" s="173"/>
      <c r="CH1" s="173"/>
      <c r="CI1" s="173"/>
      <c r="CJ1" s="173"/>
      <c r="CK1" s="173"/>
      <c r="CL1" s="173"/>
      <c r="CM1" s="173"/>
      <c r="CN1" s="173"/>
      <c r="CO1" s="173"/>
      <c r="CP1" s="173"/>
      <c r="CQ1" s="173"/>
      <c r="CR1" s="173"/>
      <c r="CS1" s="173"/>
      <c r="CT1" s="173"/>
      <c r="CU1" s="173"/>
      <c r="CV1" s="173"/>
      <c r="CW1" s="173"/>
      <c r="CX1" s="173"/>
      <c r="CY1" s="173"/>
      <c r="CZ1" s="173"/>
      <c r="DA1" s="173"/>
      <c r="DB1" s="173"/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 t="s">
        <v>22</v>
      </c>
      <c r="ES1" s="173"/>
      <c r="ET1" s="173"/>
      <c r="EU1" s="173"/>
      <c r="EV1" s="173"/>
      <c r="EW1" s="173"/>
      <c r="EX1" s="173"/>
      <c r="EY1" s="173"/>
      <c r="EZ1" s="173" t="s">
        <v>22</v>
      </c>
      <c r="FA1" s="173"/>
      <c r="FB1" s="173"/>
      <c r="FC1" s="173"/>
      <c r="FD1" s="173"/>
      <c r="FE1" s="173"/>
      <c r="FF1" s="173"/>
      <c r="FG1" s="173"/>
      <c r="FH1" s="173" t="s">
        <v>22</v>
      </c>
      <c r="FI1" s="173"/>
      <c r="FJ1" s="173"/>
      <c r="FK1" s="173"/>
      <c r="FL1" s="173"/>
      <c r="FM1" s="173"/>
      <c r="FN1" s="173"/>
      <c r="FO1" s="173"/>
      <c r="FP1" s="173" t="s">
        <v>22</v>
      </c>
      <c r="FQ1" s="173"/>
      <c r="FR1" s="173"/>
      <c r="FS1" s="173"/>
      <c r="FT1" s="173"/>
      <c r="FU1" s="173"/>
      <c r="FV1" s="173"/>
      <c r="FW1" s="173"/>
      <c r="FX1" s="173" t="s">
        <v>22</v>
      </c>
      <c r="FY1" s="173"/>
      <c r="FZ1" s="173"/>
      <c r="GA1" s="173"/>
      <c r="GB1" s="173"/>
      <c r="GC1" s="173"/>
      <c r="GD1" s="173"/>
      <c r="GE1" s="173"/>
      <c r="GF1" s="173" t="s">
        <v>22</v>
      </c>
      <c r="GG1" s="173"/>
      <c r="GH1" s="173"/>
      <c r="GI1" s="173"/>
      <c r="GJ1" s="173"/>
      <c r="GK1" s="173"/>
      <c r="GL1" s="173"/>
      <c r="GM1" s="173"/>
      <c r="GN1" s="173" t="s">
        <v>22</v>
      </c>
      <c r="GO1" s="173"/>
      <c r="GP1" s="173"/>
      <c r="GQ1" s="173"/>
      <c r="GR1" s="173"/>
      <c r="GS1" s="173"/>
      <c r="GT1" s="173"/>
      <c r="GU1" s="173"/>
      <c r="GV1" s="173" t="s">
        <v>22</v>
      </c>
      <c r="GW1" s="173"/>
      <c r="GX1" s="173"/>
      <c r="GY1" s="173"/>
      <c r="GZ1" s="173"/>
      <c r="HA1" s="173"/>
      <c r="HB1" s="173"/>
      <c r="HC1" s="173"/>
      <c r="HD1" s="173" t="s">
        <v>22</v>
      </c>
      <c r="HE1" s="173"/>
      <c r="HF1" s="173"/>
      <c r="HG1" s="173"/>
      <c r="HH1" s="173"/>
      <c r="HI1" s="173"/>
      <c r="HJ1" s="173"/>
      <c r="HK1" s="173"/>
      <c r="HL1" s="173" t="s">
        <v>22</v>
      </c>
      <c r="HM1" s="173"/>
      <c r="HN1" s="173"/>
      <c r="HO1" s="173"/>
      <c r="HP1" s="173"/>
      <c r="HQ1" s="173"/>
      <c r="HR1" s="173"/>
      <c r="HS1" s="173"/>
      <c r="HT1" s="173" t="s">
        <v>22</v>
      </c>
      <c r="HU1" s="173"/>
      <c r="HV1" s="173"/>
      <c r="HW1" s="173"/>
      <c r="HX1" s="173"/>
      <c r="HY1" s="173"/>
      <c r="HZ1" s="173"/>
      <c r="IA1" s="173"/>
      <c r="IB1" s="173" t="s">
        <v>22</v>
      </c>
      <c r="IC1" s="173"/>
      <c r="ID1" s="173"/>
      <c r="IE1" s="173"/>
      <c r="IF1" s="173"/>
      <c r="IG1" s="173"/>
      <c r="IH1" s="173"/>
      <c r="II1" s="173"/>
      <c r="IJ1" s="173" t="s">
        <v>22</v>
      </c>
      <c r="IK1" s="173"/>
      <c r="IL1" s="173"/>
      <c r="IM1" s="173"/>
      <c r="IN1" s="173"/>
      <c r="IO1" s="173"/>
      <c r="IP1" s="173"/>
      <c r="IQ1" s="173"/>
      <c r="IR1" s="173" t="s">
        <v>22</v>
      </c>
      <c r="IS1" s="173"/>
      <c r="IT1" s="173"/>
      <c r="IU1" s="173"/>
      <c r="IV1" s="173"/>
      <c r="IW1" s="173"/>
      <c r="IX1" s="173"/>
      <c r="IY1" s="173"/>
    </row>
    <row r="2" spans="1:259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172</v>
      </c>
      <c r="G2" s="37" t="s">
        <v>173</v>
      </c>
      <c r="H2" s="37" t="s">
        <v>2</v>
      </c>
      <c r="I2" s="137" t="s">
        <v>3</v>
      </c>
      <c r="J2" s="138"/>
      <c r="K2" s="137" t="s">
        <v>4</v>
      </c>
    </row>
    <row r="3" spans="1:259" x14ac:dyDescent="0.2">
      <c r="A3" s="127">
        <v>1000</v>
      </c>
      <c r="B3" s="41" t="s">
        <v>6</v>
      </c>
      <c r="C3" s="42"/>
      <c r="D3" s="42"/>
      <c r="E3" s="42"/>
      <c r="F3" s="42"/>
      <c r="G3" s="42"/>
      <c r="H3" s="43"/>
      <c r="I3" s="139"/>
      <c r="J3" s="139"/>
      <c r="K3" s="139"/>
    </row>
    <row r="4" spans="1:259" x14ac:dyDescent="0.2">
      <c r="A4" s="171" t="s">
        <v>50</v>
      </c>
      <c r="B4" s="171"/>
      <c r="C4" s="42"/>
      <c r="D4" s="42"/>
      <c r="E4" s="42"/>
      <c r="F4" s="42"/>
      <c r="G4" s="42"/>
      <c r="H4" s="42"/>
      <c r="I4" s="139"/>
      <c r="J4" s="139"/>
      <c r="K4" s="139"/>
    </row>
    <row r="5" spans="1:259" x14ac:dyDescent="0.2">
      <c r="A5" s="45">
        <v>1001</v>
      </c>
      <c r="B5" s="126" t="s">
        <v>96</v>
      </c>
      <c r="C5" s="126" t="s">
        <v>53</v>
      </c>
      <c r="D5" s="126" t="s">
        <v>69</v>
      </c>
      <c r="E5" s="126" t="s">
        <v>112</v>
      </c>
      <c r="F5" s="47"/>
      <c r="G5" s="126"/>
      <c r="H5" s="47">
        <v>14</v>
      </c>
      <c r="I5" s="48"/>
      <c r="J5" s="140"/>
      <c r="K5" s="140">
        <f t="shared" ref="K5:K11" si="0">+I5*H5</f>
        <v>0</v>
      </c>
      <c r="L5" s="131"/>
    </row>
    <row r="6" spans="1:259" x14ac:dyDescent="0.2">
      <c r="A6" s="149">
        <v>1002</v>
      </c>
      <c r="B6" s="150" t="s">
        <v>131</v>
      </c>
      <c r="C6" s="150" t="s">
        <v>53</v>
      </c>
      <c r="D6" s="152" t="s">
        <v>69</v>
      </c>
      <c r="E6" s="152" t="s">
        <v>111</v>
      </c>
      <c r="F6" s="148"/>
      <c r="G6" s="150"/>
      <c r="H6" s="148">
        <v>1</v>
      </c>
      <c r="I6" s="141"/>
      <c r="J6" s="140"/>
      <c r="K6" s="140">
        <f t="shared" si="0"/>
        <v>0</v>
      </c>
      <c r="L6" s="131"/>
    </row>
    <row r="7" spans="1:259" x14ac:dyDescent="0.2">
      <c r="A7" s="149">
        <v>1003</v>
      </c>
      <c r="B7" s="150" t="s">
        <v>97</v>
      </c>
      <c r="C7" s="150" t="s">
        <v>53</v>
      </c>
      <c r="D7" s="150" t="s">
        <v>69</v>
      </c>
      <c r="E7" s="150" t="s">
        <v>132</v>
      </c>
      <c r="F7" s="148"/>
      <c r="G7" s="150"/>
      <c r="H7" s="148">
        <v>2</v>
      </c>
      <c r="I7" s="141"/>
      <c r="J7" s="140"/>
      <c r="K7" s="140">
        <f t="shared" si="0"/>
        <v>0</v>
      </c>
      <c r="L7" s="131"/>
    </row>
    <row r="8" spans="1:259" x14ac:dyDescent="0.2">
      <c r="A8" s="149">
        <v>1009</v>
      </c>
      <c r="B8" s="150" t="s">
        <v>159</v>
      </c>
      <c r="C8" s="150" t="s">
        <v>160</v>
      </c>
      <c r="D8" s="150" t="s">
        <v>161</v>
      </c>
      <c r="E8" s="150" t="s">
        <v>162</v>
      </c>
      <c r="F8" s="148"/>
      <c r="G8" s="150"/>
      <c r="H8" s="148">
        <v>4</v>
      </c>
      <c r="I8" s="141"/>
      <c r="J8" s="140"/>
      <c r="K8" s="140">
        <f t="shared" si="0"/>
        <v>0</v>
      </c>
      <c r="L8" s="131"/>
    </row>
    <row r="9" spans="1:259" s="55" customFormat="1" x14ac:dyDescent="0.2">
      <c r="A9" s="151">
        <v>1010</v>
      </c>
      <c r="B9" s="152" t="s">
        <v>133</v>
      </c>
      <c r="C9" s="152" t="s">
        <v>98</v>
      </c>
      <c r="D9" s="152" t="s">
        <v>128</v>
      </c>
      <c r="E9" s="152" t="s">
        <v>134</v>
      </c>
      <c r="F9" s="153"/>
      <c r="G9" s="152"/>
      <c r="H9" s="153">
        <v>1</v>
      </c>
      <c r="I9" s="141"/>
      <c r="J9" s="142"/>
      <c r="K9" s="142">
        <f t="shared" si="0"/>
        <v>0</v>
      </c>
      <c r="L9" s="129"/>
    </row>
    <row r="10" spans="1:259" s="55" customFormat="1" x14ac:dyDescent="0.2">
      <c r="A10" s="151">
        <v>1011</v>
      </c>
      <c r="B10" s="152" t="s">
        <v>135</v>
      </c>
      <c r="C10" s="152" t="s">
        <v>98</v>
      </c>
      <c r="D10" s="152" t="s">
        <v>128</v>
      </c>
      <c r="E10" s="152" t="s">
        <v>136</v>
      </c>
      <c r="F10" s="153"/>
      <c r="G10" s="152"/>
      <c r="H10" s="153">
        <v>4</v>
      </c>
      <c r="I10" s="141"/>
      <c r="J10" s="142"/>
      <c r="K10" s="142">
        <f t="shared" si="0"/>
        <v>0</v>
      </c>
      <c r="L10" s="129"/>
    </row>
    <row r="11" spans="1:259" s="55" customFormat="1" x14ac:dyDescent="0.25">
      <c r="A11" s="151">
        <v>1100</v>
      </c>
      <c r="B11" s="152" t="s">
        <v>99</v>
      </c>
      <c r="C11" s="152" t="s">
        <v>100</v>
      </c>
      <c r="D11" s="152" t="s">
        <v>101</v>
      </c>
      <c r="E11" s="152" t="s">
        <v>102</v>
      </c>
      <c r="F11" s="154"/>
      <c r="G11" s="152"/>
      <c r="H11" s="153">
        <v>2</v>
      </c>
      <c r="I11" s="141"/>
      <c r="J11" s="142"/>
      <c r="K11" s="142">
        <f t="shared" si="0"/>
        <v>0</v>
      </c>
      <c r="L11" s="129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  <c r="BR11" s="130"/>
      <c r="BS11" s="130"/>
      <c r="BT11" s="130"/>
      <c r="BU11" s="130"/>
      <c r="BV11" s="130"/>
      <c r="BW11" s="130"/>
      <c r="BX11" s="130"/>
      <c r="BY11" s="130"/>
      <c r="BZ11" s="130"/>
      <c r="CA11" s="130"/>
      <c r="CB11" s="130"/>
      <c r="CC11" s="130"/>
      <c r="CD11" s="130"/>
      <c r="CE11" s="130"/>
      <c r="CF11" s="130"/>
      <c r="CG11" s="130"/>
      <c r="CH11" s="130"/>
      <c r="CI11" s="130"/>
      <c r="CJ11" s="130"/>
      <c r="CK11" s="130"/>
      <c r="CL11" s="130"/>
      <c r="CM11" s="130"/>
      <c r="CN11" s="130"/>
      <c r="CO11" s="130"/>
      <c r="CP11" s="130"/>
      <c r="CQ11" s="130"/>
      <c r="CR11" s="130"/>
      <c r="CS11" s="130"/>
      <c r="CT11" s="130"/>
      <c r="CU11" s="130"/>
      <c r="CV11" s="130"/>
      <c r="CW11" s="130"/>
      <c r="CX11" s="130"/>
      <c r="CY11" s="130"/>
      <c r="CZ11" s="130"/>
      <c r="DA11" s="130"/>
      <c r="DB11" s="130"/>
      <c r="DC11" s="130"/>
      <c r="DD11" s="130"/>
      <c r="DE11" s="130"/>
      <c r="DF11" s="130"/>
      <c r="DG11" s="130"/>
      <c r="DH11" s="130"/>
      <c r="DI11" s="130"/>
      <c r="DJ11" s="130"/>
      <c r="DK11" s="130"/>
      <c r="DL11" s="130"/>
      <c r="DM11" s="130"/>
      <c r="DN11" s="130"/>
      <c r="DO11" s="130"/>
      <c r="DP11" s="130"/>
      <c r="DQ11" s="130"/>
      <c r="DR11" s="130"/>
      <c r="DS11" s="130"/>
      <c r="DT11" s="130"/>
      <c r="DU11" s="130"/>
      <c r="DV11" s="130"/>
      <c r="DW11" s="130"/>
      <c r="DX11" s="130"/>
      <c r="DY11" s="130"/>
      <c r="DZ11" s="130"/>
      <c r="EA11" s="130"/>
      <c r="EB11" s="130"/>
      <c r="EC11" s="130"/>
      <c r="ED11" s="130"/>
      <c r="EE11" s="130"/>
      <c r="EF11" s="130"/>
      <c r="EG11" s="130"/>
      <c r="EH11" s="130"/>
      <c r="EI11" s="130"/>
      <c r="EJ11" s="130"/>
      <c r="EK11" s="130"/>
      <c r="EL11" s="130"/>
      <c r="EM11" s="130"/>
      <c r="EN11" s="130"/>
      <c r="EO11" s="130"/>
      <c r="EP11" s="130"/>
      <c r="EQ11" s="130"/>
      <c r="ER11" s="130"/>
      <c r="ES11" s="130"/>
      <c r="ET11" s="130"/>
      <c r="EU11" s="130"/>
      <c r="EV11" s="130"/>
      <c r="EW11" s="130"/>
      <c r="EX11" s="130"/>
      <c r="EY11" s="130"/>
      <c r="EZ11" s="130"/>
      <c r="FA11" s="130"/>
      <c r="FB11" s="130"/>
      <c r="FC11" s="130"/>
      <c r="FD11" s="130"/>
      <c r="FE11" s="130"/>
      <c r="FF11" s="130"/>
      <c r="FG11" s="130"/>
      <c r="FH11" s="130"/>
      <c r="FI11" s="130"/>
      <c r="FJ11" s="130"/>
      <c r="FK11" s="130"/>
      <c r="FL11" s="130"/>
      <c r="FM11" s="130"/>
      <c r="FN11" s="130"/>
      <c r="FO11" s="130"/>
      <c r="FP11" s="130"/>
      <c r="FQ11" s="130"/>
      <c r="FR11" s="130"/>
      <c r="FS11" s="130"/>
      <c r="FT11" s="130"/>
      <c r="FU11" s="130"/>
      <c r="FV11" s="130"/>
      <c r="FW11" s="130"/>
      <c r="FX11" s="130"/>
      <c r="FY11" s="130"/>
      <c r="FZ11" s="130"/>
      <c r="GA11" s="130"/>
      <c r="GB11" s="130"/>
      <c r="GC11" s="130"/>
      <c r="GD11" s="130"/>
      <c r="GE11" s="130"/>
      <c r="GF11" s="130"/>
      <c r="GG11" s="130"/>
      <c r="GH11" s="130"/>
      <c r="GI11" s="130"/>
      <c r="GJ11" s="130"/>
      <c r="GK11" s="130"/>
      <c r="GL11" s="130"/>
      <c r="GM11" s="130"/>
      <c r="GN11" s="130"/>
      <c r="GO11" s="130"/>
      <c r="GP11" s="130"/>
      <c r="GQ11" s="130"/>
      <c r="GR11" s="130"/>
      <c r="GS11" s="130"/>
      <c r="GT11" s="130"/>
      <c r="GU11" s="130"/>
      <c r="GV11" s="130"/>
      <c r="GW11" s="130"/>
      <c r="GX11" s="130"/>
      <c r="GY11" s="130"/>
      <c r="GZ11" s="130"/>
      <c r="HA11" s="130"/>
      <c r="HB11" s="130"/>
      <c r="HC11" s="130"/>
      <c r="HD11" s="130"/>
      <c r="HE11" s="130"/>
      <c r="HF11" s="130"/>
      <c r="HG11" s="130"/>
      <c r="HH11" s="130"/>
      <c r="HI11" s="130"/>
      <c r="HJ11" s="130"/>
      <c r="HK11" s="130"/>
      <c r="HL11" s="130"/>
      <c r="HM11" s="130"/>
      <c r="HN11" s="130"/>
      <c r="HO11" s="130"/>
      <c r="HP11" s="130"/>
      <c r="HQ11" s="130"/>
      <c r="HR11" s="130"/>
      <c r="HS11" s="130"/>
      <c r="HT11" s="130"/>
      <c r="HU11" s="130"/>
      <c r="HV11" s="130"/>
      <c r="HW11" s="130"/>
      <c r="HX11" s="130"/>
      <c r="HY11" s="130"/>
      <c r="HZ11" s="130"/>
      <c r="IA11" s="130"/>
      <c r="IB11" s="130"/>
      <c r="IC11" s="130"/>
      <c r="ID11" s="130"/>
      <c r="IE11" s="130"/>
      <c r="IF11" s="130"/>
      <c r="IG11" s="130"/>
      <c r="IH11" s="130"/>
      <c r="II11" s="130"/>
      <c r="IJ11" s="130"/>
      <c r="IK11" s="130"/>
      <c r="IL11" s="130"/>
      <c r="IM11" s="130"/>
      <c r="IN11" s="130"/>
      <c r="IO11" s="130"/>
      <c r="IP11" s="130"/>
      <c r="IQ11" s="130"/>
      <c r="IR11" s="130"/>
      <c r="IS11" s="130"/>
      <c r="IT11" s="130"/>
      <c r="IU11" s="130"/>
      <c r="IV11" s="130"/>
      <c r="IW11" s="130"/>
      <c r="IX11" s="130"/>
      <c r="IY11" s="130"/>
    </row>
    <row r="12" spans="1:259" s="55" customFormat="1" x14ac:dyDescent="0.25">
      <c r="A12" s="151">
        <v>1110</v>
      </c>
      <c r="B12" s="152" t="s">
        <v>199</v>
      </c>
      <c r="C12" s="152" t="s">
        <v>103</v>
      </c>
      <c r="D12" s="152"/>
      <c r="E12" s="152" t="s">
        <v>198</v>
      </c>
      <c r="F12" s="154"/>
      <c r="G12" s="152"/>
      <c r="H12" s="153">
        <v>1</v>
      </c>
      <c r="I12" s="141"/>
      <c r="J12" s="142"/>
      <c r="K12" s="142">
        <f t="shared" ref="K12" si="1">+I12*H12</f>
        <v>0</v>
      </c>
      <c r="L12" s="129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0"/>
      <c r="BY12" s="130"/>
      <c r="BZ12" s="130"/>
      <c r="CA12" s="130"/>
      <c r="CB12" s="130"/>
      <c r="CC12" s="130"/>
      <c r="CD12" s="130"/>
      <c r="CE12" s="130"/>
      <c r="CF12" s="130"/>
      <c r="CG12" s="130"/>
      <c r="CH12" s="130"/>
      <c r="CI12" s="130"/>
      <c r="CJ12" s="130"/>
      <c r="CK12" s="130"/>
      <c r="CL12" s="130"/>
      <c r="CM12" s="130"/>
      <c r="CN12" s="130"/>
      <c r="CO12" s="130"/>
      <c r="CP12" s="130"/>
      <c r="CQ12" s="130"/>
      <c r="CR12" s="130"/>
      <c r="CS12" s="130"/>
      <c r="CT12" s="130"/>
      <c r="CU12" s="130"/>
      <c r="CV12" s="130"/>
      <c r="CW12" s="130"/>
      <c r="CX12" s="130"/>
      <c r="CY12" s="130"/>
      <c r="CZ12" s="130"/>
      <c r="DA12" s="130"/>
      <c r="DB12" s="130"/>
      <c r="DC12" s="130"/>
      <c r="DD12" s="130"/>
      <c r="DE12" s="130"/>
      <c r="DF12" s="130"/>
      <c r="DG12" s="130"/>
      <c r="DH12" s="130"/>
      <c r="DI12" s="130"/>
      <c r="DJ12" s="130"/>
      <c r="DK12" s="130"/>
      <c r="DL12" s="130"/>
      <c r="DM12" s="130"/>
      <c r="DN12" s="130"/>
      <c r="DO12" s="130"/>
      <c r="DP12" s="130"/>
      <c r="DQ12" s="130"/>
      <c r="DR12" s="130"/>
      <c r="DS12" s="130"/>
      <c r="DT12" s="13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S12" s="130"/>
      <c r="ET12" s="130"/>
      <c r="EU12" s="130"/>
      <c r="EV12" s="130"/>
      <c r="EW12" s="130"/>
      <c r="EX12" s="130"/>
      <c r="EY12" s="130"/>
      <c r="EZ12" s="130"/>
      <c r="FA12" s="130"/>
      <c r="FB12" s="130"/>
      <c r="FC12" s="130"/>
      <c r="FD12" s="130"/>
      <c r="FE12" s="130"/>
      <c r="FF12" s="130"/>
      <c r="FG12" s="130"/>
      <c r="FH12" s="130"/>
      <c r="FI12" s="130"/>
      <c r="FJ12" s="130"/>
      <c r="FK12" s="130"/>
      <c r="FL12" s="130"/>
      <c r="FM12" s="130"/>
      <c r="FN12" s="130"/>
      <c r="FO12" s="130"/>
      <c r="FP12" s="130"/>
      <c r="FQ12" s="130"/>
      <c r="FR12" s="130"/>
      <c r="FS12" s="130"/>
      <c r="FT12" s="130"/>
      <c r="FU12" s="130"/>
      <c r="FV12" s="130"/>
      <c r="FW12" s="130"/>
      <c r="FX12" s="130"/>
      <c r="FY12" s="130"/>
      <c r="FZ12" s="130"/>
      <c r="GA12" s="130"/>
      <c r="GB12" s="130"/>
      <c r="GC12" s="130"/>
      <c r="GD12" s="130"/>
      <c r="GE12" s="130"/>
      <c r="GF12" s="130"/>
      <c r="GG12" s="130"/>
      <c r="GH12" s="130"/>
      <c r="GI12" s="130"/>
      <c r="GJ12" s="130"/>
      <c r="GK12" s="130"/>
      <c r="GL12" s="130"/>
      <c r="GM12" s="130"/>
      <c r="GN12" s="130"/>
      <c r="GO12" s="130"/>
      <c r="GP12" s="130"/>
      <c r="GQ12" s="130"/>
      <c r="GR12" s="130"/>
      <c r="GS12" s="130"/>
      <c r="GT12" s="130"/>
      <c r="GU12" s="130"/>
      <c r="GV12" s="130"/>
      <c r="GW12" s="130"/>
      <c r="GX12" s="130"/>
      <c r="GY12" s="130"/>
      <c r="GZ12" s="130"/>
      <c r="HA12" s="130"/>
      <c r="HB12" s="130"/>
      <c r="HC12" s="130"/>
      <c r="HD12" s="130"/>
      <c r="HE12" s="130"/>
      <c r="HF12" s="130"/>
      <c r="HG12" s="130"/>
      <c r="HH12" s="130"/>
      <c r="HI12" s="130"/>
      <c r="HJ12" s="130"/>
      <c r="HK12" s="130"/>
      <c r="HL12" s="130"/>
      <c r="HM12" s="130"/>
      <c r="HN12" s="130"/>
      <c r="HO12" s="130"/>
      <c r="HP12" s="130"/>
      <c r="HQ12" s="130"/>
      <c r="HR12" s="130"/>
      <c r="HS12" s="130"/>
      <c r="HT12" s="130"/>
      <c r="HU12" s="130"/>
      <c r="HV12" s="130"/>
      <c r="HW12" s="130"/>
      <c r="HX12" s="130"/>
      <c r="HY12" s="130"/>
      <c r="HZ12" s="130"/>
      <c r="IA12" s="130"/>
      <c r="IB12" s="130"/>
      <c r="IC12" s="130"/>
      <c r="ID12" s="130"/>
      <c r="IE12" s="130"/>
      <c r="IF12" s="130"/>
      <c r="IG12" s="130"/>
      <c r="IH12" s="130"/>
      <c r="II12" s="130"/>
      <c r="IJ12" s="130"/>
      <c r="IK12" s="130"/>
      <c r="IL12" s="130"/>
      <c r="IM12" s="130"/>
      <c r="IN12" s="130"/>
      <c r="IO12" s="130"/>
      <c r="IP12" s="130"/>
      <c r="IQ12" s="130"/>
      <c r="IR12" s="130"/>
      <c r="IS12" s="130"/>
      <c r="IT12" s="130"/>
      <c r="IU12" s="130"/>
      <c r="IV12" s="130"/>
      <c r="IW12" s="130"/>
      <c r="IX12" s="130"/>
      <c r="IY12" s="130"/>
    </row>
    <row r="13" spans="1:259" s="55" customFormat="1" x14ac:dyDescent="0.2">
      <c r="A13" s="151">
        <v>1201</v>
      </c>
      <c r="B13" s="152" t="s">
        <v>137</v>
      </c>
      <c r="C13" s="152" t="s">
        <v>64</v>
      </c>
      <c r="D13" s="152"/>
      <c r="E13" s="152" t="s">
        <v>138</v>
      </c>
      <c r="F13" s="154"/>
      <c r="G13" s="152"/>
      <c r="H13" s="153">
        <v>1</v>
      </c>
      <c r="I13" s="141"/>
      <c r="J13" s="142"/>
      <c r="K13" s="142">
        <f t="shared" ref="K13:K18" si="2">+I13*H13</f>
        <v>0</v>
      </c>
      <c r="L13" s="132"/>
    </row>
    <row r="14" spans="1:259" s="55" customFormat="1" x14ac:dyDescent="0.2">
      <c r="A14" s="151">
        <v>1202</v>
      </c>
      <c r="B14" s="152" t="s">
        <v>139</v>
      </c>
      <c r="C14" s="152" t="s">
        <v>64</v>
      </c>
      <c r="D14" s="152"/>
      <c r="E14" s="152" t="s">
        <v>157</v>
      </c>
      <c r="F14" s="154"/>
      <c r="G14" s="152"/>
      <c r="H14" s="153">
        <v>1</v>
      </c>
      <c r="I14" s="141"/>
      <c r="J14" s="142"/>
      <c r="K14" s="142">
        <f t="shared" si="2"/>
        <v>0</v>
      </c>
      <c r="L14" s="132"/>
    </row>
    <row r="15" spans="1:259" s="55" customFormat="1" x14ac:dyDescent="0.2">
      <c r="A15" s="156">
        <v>2041</v>
      </c>
      <c r="B15" s="156" t="s">
        <v>166</v>
      </c>
      <c r="C15" s="156" t="s">
        <v>167</v>
      </c>
      <c r="D15" s="156" t="s">
        <v>168</v>
      </c>
      <c r="E15" s="156" t="s">
        <v>169</v>
      </c>
      <c r="F15" s="157"/>
      <c r="G15" s="157"/>
      <c r="H15" s="155">
        <v>1</v>
      </c>
      <c r="I15" s="158"/>
      <c r="J15" s="142"/>
      <c r="K15" s="142">
        <f t="shared" si="2"/>
        <v>0</v>
      </c>
      <c r="L15" s="132"/>
    </row>
    <row r="16" spans="1:259" s="55" customFormat="1" x14ac:dyDescent="0.2">
      <c r="A16" s="161">
        <v>2042</v>
      </c>
      <c r="B16" s="161" t="s">
        <v>191</v>
      </c>
      <c r="C16" s="161" t="s">
        <v>192</v>
      </c>
      <c r="D16" s="161"/>
      <c r="E16" s="161" t="s">
        <v>191</v>
      </c>
      <c r="F16" s="162"/>
      <c r="G16" s="162"/>
      <c r="H16" s="163">
        <v>1</v>
      </c>
      <c r="I16" s="158"/>
      <c r="J16" s="165"/>
      <c r="K16" s="165">
        <f t="shared" si="2"/>
        <v>0</v>
      </c>
      <c r="L16" s="68"/>
    </row>
    <row r="17" spans="1:13" s="55" customFormat="1" x14ac:dyDescent="0.2">
      <c r="A17" s="161">
        <v>2043</v>
      </c>
      <c r="B17" s="161" t="s">
        <v>195</v>
      </c>
      <c r="C17" s="161" t="s">
        <v>193</v>
      </c>
      <c r="D17" s="161"/>
      <c r="E17" s="161" t="s">
        <v>194</v>
      </c>
      <c r="F17" s="162"/>
      <c r="G17" s="162"/>
      <c r="H17" s="163">
        <v>1</v>
      </c>
      <c r="I17" s="158"/>
      <c r="J17" s="165"/>
      <c r="K17" s="165">
        <f t="shared" si="2"/>
        <v>0</v>
      </c>
      <c r="L17" s="68"/>
    </row>
    <row r="18" spans="1:13" s="55" customFormat="1" x14ac:dyDescent="0.2">
      <c r="A18" s="161">
        <v>2044</v>
      </c>
      <c r="B18" s="161" t="s">
        <v>196</v>
      </c>
      <c r="C18" s="161" t="s">
        <v>193</v>
      </c>
      <c r="D18" s="161"/>
      <c r="E18" s="161" t="s">
        <v>197</v>
      </c>
      <c r="F18" s="162"/>
      <c r="G18" s="162"/>
      <c r="H18" s="163">
        <v>2</v>
      </c>
      <c r="I18" s="158"/>
      <c r="J18" s="165"/>
      <c r="K18" s="165">
        <f t="shared" si="2"/>
        <v>0</v>
      </c>
      <c r="L18" s="68"/>
    </row>
    <row r="19" spans="1:13" x14ac:dyDescent="0.2">
      <c r="A19" s="45"/>
      <c r="B19" s="126" t="s">
        <v>5</v>
      </c>
      <c r="C19" s="126"/>
      <c r="D19" s="42"/>
      <c r="E19" s="42"/>
      <c r="F19" s="42"/>
      <c r="G19" s="42"/>
      <c r="H19" s="42"/>
      <c r="I19" s="139"/>
      <c r="J19" s="140"/>
      <c r="K19" s="140">
        <f>SUM(J5:K18)</f>
        <v>0</v>
      </c>
    </row>
    <row r="20" spans="1:13" x14ac:dyDescent="0.2">
      <c r="A20" s="45">
        <v>1600</v>
      </c>
      <c r="B20" s="126" t="s">
        <v>26</v>
      </c>
      <c r="C20" s="126"/>
      <c r="D20" s="42"/>
      <c r="E20" s="42"/>
      <c r="F20" s="42"/>
      <c r="G20" s="42"/>
      <c r="H20" s="42"/>
      <c r="I20" s="139"/>
      <c r="J20" s="140"/>
      <c r="K20" s="140">
        <f>K19*0.1</f>
        <v>0</v>
      </c>
    </row>
    <row r="21" spans="1:13" x14ac:dyDescent="0.2">
      <c r="A21" s="45">
        <v>6000</v>
      </c>
      <c r="B21" s="126" t="s">
        <v>11</v>
      </c>
      <c r="C21" s="126"/>
      <c r="D21" s="42"/>
      <c r="E21" s="42"/>
      <c r="F21" s="42"/>
      <c r="G21" s="42"/>
      <c r="H21" s="51"/>
      <c r="I21" s="142"/>
      <c r="J21" s="140"/>
      <c r="K21" s="140">
        <f>+I21*H21</f>
        <v>0</v>
      </c>
    </row>
    <row r="22" spans="1:13" x14ac:dyDescent="0.2">
      <c r="A22" s="45">
        <v>6001</v>
      </c>
      <c r="B22" s="126" t="s">
        <v>12</v>
      </c>
      <c r="C22" s="126"/>
      <c r="D22" s="42"/>
      <c r="E22" s="42"/>
      <c r="F22" s="42"/>
      <c r="G22" s="42"/>
      <c r="H22" s="51"/>
      <c r="I22" s="142"/>
      <c r="J22" s="140"/>
      <c r="K22" s="140">
        <f>+I22*H22</f>
        <v>0</v>
      </c>
    </row>
    <row r="23" spans="1:13" x14ac:dyDescent="0.2">
      <c r="A23" s="45">
        <v>6002</v>
      </c>
      <c r="B23" s="169" t="s">
        <v>190</v>
      </c>
      <c r="C23" s="126"/>
      <c r="D23" s="42"/>
      <c r="E23" s="42"/>
      <c r="F23" s="42"/>
      <c r="G23" s="42"/>
      <c r="H23" s="51"/>
      <c r="I23" s="142"/>
      <c r="J23" s="140"/>
      <c r="K23" s="140">
        <f>+I23*H23</f>
        <v>0</v>
      </c>
    </row>
    <row r="24" spans="1:13" x14ac:dyDescent="0.2">
      <c r="A24" s="45">
        <v>6003</v>
      </c>
      <c r="B24" s="126" t="s">
        <v>25</v>
      </c>
      <c r="C24" s="126"/>
      <c r="D24" s="42"/>
      <c r="E24" s="42"/>
      <c r="F24" s="42"/>
      <c r="G24" s="42"/>
      <c r="H24" s="51"/>
      <c r="I24" s="142"/>
      <c r="J24" s="140"/>
      <c r="K24" s="140">
        <f>+I24*H24</f>
        <v>0</v>
      </c>
    </row>
    <row r="25" spans="1:13" x14ac:dyDescent="0.2">
      <c r="A25" s="45">
        <f>A24+1</f>
        <v>6004</v>
      </c>
      <c r="B25" s="126" t="s">
        <v>13</v>
      </c>
      <c r="C25" s="126"/>
      <c r="D25" s="42"/>
      <c r="E25" s="42"/>
      <c r="F25" s="42"/>
      <c r="G25" s="42"/>
      <c r="H25" s="51"/>
      <c r="I25" s="142"/>
      <c r="J25" s="140"/>
      <c r="K25" s="140">
        <f>+I25*H25</f>
        <v>0</v>
      </c>
      <c r="M25" s="143"/>
    </row>
    <row r="26" spans="1:13" x14ac:dyDescent="0.2">
      <c r="A26" s="45"/>
      <c r="B26" s="45" t="str">
        <f>CONCATENATE("TOTAL (",A4," only)")</f>
        <v>TOTAL (Courtroom Audio System(s) only)</v>
      </c>
      <c r="C26" s="45"/>
      <c r="D26" s="42"/>
      <c r="E26" s="42"/>
      <c r="F26" s="42"/>
      <c r="G26" s="42"/>
      <c r="H26" s="58"/>
      <c r="I26" s="139"/>
      <c r="J26" s="140"/>
      <c r="K26" s="140">
        <f>SUM(K19:K25)</f>
        <v>0</v>
      </c>
    </row>
    <row r="27" spans="1:13" ht="5.25" customHeight="1" x14ac:dyDescent="0.2">
      <c r="A27" s="58"/>
      <c r="B27" s="42"/>
      <c r="C27" s="42"/>
      <c r="D27" s="42"/>
      <c r="E27" s="42"/>
      <c r="F27" s="42"/>
      <c r="G27" s="42"/>
      <c r="H27" s="42"/>
      <c r="I27" s="139"/>
      <c r="J27" s="139"/>
      <c r="K27" s="139"/>
    </row>
    <row r="28" spans="1:13" x14ac:dyDescent="0.2">
      <c r="A28" s="171" t="str">
        <f>A4</f>
        <v>Courtroom Audio System(s)</v>
      </c>
      <c r="B28" s="171"/>
      <c r="C28" s="127"/>
      <c r="D28" s="42"/>
      <c r="E28" s="42"/>
      <c r="F28" s="42"/>
      <c r="G28" s="42"/>
      <c r="H28" s="42"/>
      <c r="I28" s="139"/>
      <c r="J28" s="139"/>
      <c r="K28" s="139"/>
    </row>
    <row r="29" spans="1:13" x14ac:dyDescent="0.2">
      <c r="A29" s="127"/>
      <c r="B29" s="127" t="s">
        <v>10</v>
      </c>
      <c r="C29" s="127"/>
      <c r="D29" s="42"/>
      <c r="E29" s="42"/>
      <c r="F29" s="42"/>
      <c r="G29" s="42"/>
      <c r="H29" s="42"/>
      <c r="I29" s="140">
        <f>+K26</f>
        <v>0</v>
      </c>
      <c r="J29" s="139"/>
      <c r="K29" s="139"/>
    </row>
    <row r="30" spans="1:13" x14ac:dyDescent="0.2">
      <c r="A30" s="127"/>
      <c r="B30" s="127" t="str">
        <f>CONCATENATE("TOTAL (",A28," only)")</f>
        <v>TOTAL (Courtroom Audio System(s) only)</v>
      </c>
      <c r="C30" s="127"/>
      <c r="D30" s="42"/>
      <c r="E30" s="42"/>
      <c r="F30" s="42"/>
      <c r="G30" s="42"/>
      <c r="H30" s="47">
        <v>1</v>
      </c>
      <c r="I30" s="140">
        <f>SUM(I29:I29)</f>
        <v>0</v>
      </c>
      <c r="J30" s="140"/>
      <c r="K30" s="140">
        <f>+I30*H30</f>
        <v>0</v>
      </c>
    </row>
    <row r="31" spans="1:13" ht="4.5" customHeight="1" x14ac:dyDescent="0.2">
      <c r="A31" s="58"/>
      <c r="B31" s="42"/>
      <c r="C31" s="42"/>
      <c r="D31" s="42"/>
      <c r="E31" s="42"/>
      <c r="F31" s="42"/>
      <c r="G31" s="42"/>
      <c r="H31" s="42"/>
      <c r="I31" s="139"/>
      <c r="J31" s="139"/>
      <c r="K31" s="139"/>
    </row>
    <row r="32" spans="1:13" x14ac:dyDescent="0.2">
      <c r="A32" s="171" t="s">
        <v>7</v>
      </c>
      <c r="B32" s="171"/>
      <c r="C32" s="127"/>
      <c r="D32" s="42"/>
      <c r="E32" s="42"/>
      <c r="F32" s="42"/>
      <c r="G32" s="42"/>
      <c r="H32" s="42"/>
      <c r="I32" s="139"/>
      <c r="J32" s="140"/>
      <c r="K32" s="144">
        <f>SUM(K30:K30)</f>
        <v>0</v>
      </c>
    </row>
    <row r="33" spans="1:11" ht="5.25" customHeight="1" x14ac:dyDescent="0.2">
      <c r="A33" s="58"/>
      <c r="B33" s="42"/>
      <c r="C33" s="42"/>
      <c r="D33" s="42"/>
      <c r="E33" s="42"/>
      <c r="F33" s="42"/>
      <c r="G33" s="42"/>
      <c r="H33" s="42"/>
      <c r="I33" s="139"/>
      <c r="J33" s="139"/>
      <c r="K33" s="139"/>
    </row>
    <row r="34" spans="1:11" x14ac:dyDescent="0.25">
      <c r="A34" s="60">
        <v>7000</v>
      </c>
      <c r="B34" s="61" t="s">
        <v>14</v>
      </c>
      <c r="C34" s="61"/>
      <c r="D34" s="42"/>
      <c r="E34" s="42"/>
      <c r="F34" s="42"/>
      <c r="G34" s="42"/>
      <c r="H34" s="42"/>
      <c r="I34" s="139"/>
      <c r="J34" s="139"/>
      <c r="K34" s="139"/>
    </row>
    <row r="35" spans="1:11" x14ac:dyDescent="0.25">
      <c r="A35" s="60">
        <v>7001</v>
      </c>
      <c r="B35" s="62" t="s">
        <v>15</v>
      </c>
      <c r="C35" s="62"/>
      <c r="D35" s="42"/>
      <c r="E35" s="42"/>
      <c r="F35" s="42"/>
      <c r="G35" s="42"/>
      <c r="H35" s="42"/>
      <c r="I35" s="139"/>
      <c r="J35" s="139"/>
      <c r="K35" s="145" t="s">
        <v>16</v>
      </c>
    </row>
    <row r="36" spans="1:11" x14ac:dyDescent="0.25">
      <c r="A36" s="60">
        <v>7002</v>
      </c>
      <c r="B36" s="62" t="s">
        <v>17</v>
      </c>
      <c r="C36" s="62"/>
      <c r="D36" s="42"/>
      <c r="E36" s="42"/>
      <c r="F36" s="42"/>
      <c r="G36" s="42"/>
      <c r="H36" s="42"/>
      <c r="I36" s="139"/>
      <c r="J36" s="139"/>
      <c r="K36" s="146" t="s">
        <v>23</v>
      </c>
    </row>
    <row r="37" spans="1:11" x14ac:dyDescent="0.25">
      <c r="A37" s="60">
        <v>7003</v>
      </c>
      <c r="B37" s="62" t="s">
        <v>18</v>
      </c>
      <c r="C37" s="62"/>
      <c r="D37" s="42"/>
      <c r="E37" s="42"/>
      <c r="F37" s="42"/>
      <c r="G37" s="42"/>
      <c r="H37" s="42"/>
      <c r="I37" s="139"/>
      <c r="J37" s="139"/>
      <c r="K37" s="146" t="s">
        <v>23</v>
      </c>
    </row>
    <row r="38" spans="1:11" x14ac:dyDescent="0.25">
      <c r="A38" s="60">
        <v>7004</v>
      </c>
      <c r="B38" s="62" t="s">
        <v>19</v>
      </c>
      <c r="C38" s="62"/>
      <c r="D38" s="42"/>
      <c r="E38" s="42"/>
      <c r="F38" s="42"/>
      <c r="G38" s="42"/>
      <c r="H38" s="42"/>
      <c r="I38" s="139"/>
      <c r="J38" s="139"/>
      <c r="K38" s="146" t="s">
        <v>23</v>
      </c>
    </row>
    <row r="39" spans="1:11" x14ac:dyDescent="0.25">
      <c r="A39" s="60">
        <v>7005</v>
      </c>
      <c r="B39" s="62" t="s">
        <v>20</v>
      </c>
      <c r="C39" s="62"/>
      <c r="D39" s="42"/>
      <c r="E39" s="42"/>
      <c r="F39" s="42"/>
      <c r="G39" s="42"/>
      <c r="H39" s="42"/>
      <c r="I39" s="139"/>
      <c r="J39" s="139"/>
      <c r="K39" s="146" t="s">
        <v>23</v>
      </c>
    </row>
    <row r="40" spans="1:11" x14ac:dyDescent="0.25">
      <c r="A40" s="60"/>
      <c r="B40" s="65" t="s">
        <v>21</v>
      </c>
      <c r="C40" s="65"/>
      <c r="D40" s="42"/>
      <c r="E40" s="42"/>
      <c r="F40" s="42"/>
      <c r="G40" s="42"/>
      <c r="H40" s="42"/>
      <c r="I40" s="139"/>
      <c r="J40" s="139"/>
      <c r="K40" s="146" t="s">
        <v>23</v>
      </c>
    </row>
    <row r="41" spans="1:11" ht="6.75" customHeight="1" x14ac:dyDescent="0.2">
      <c r="A41" s="58"/>
      <c r="B41" s="42"/>
      <c r="C41" s="42"/>
      <c r="D41" s="42"/>
      <c r="E41" s="42"/>
      <c r="F41" s="42"/>
      <c r="G41" s="42"/>
      <c r="H41" s="42"/>
      <c r="I41" s="139"/>
      <c r="J41" s="139"/>
      <c r="K41" s="139"/>
    </row>
    <row r="42" spans="1:11" x14ac:dyDescent="0.2">
      <c r="A42" s="45">
        <v>8000</v>
      </c>
      <c r="B42" s="41" t="s">
        <v>9</v>
      </c>
      <c r="C42" s="41"/>
      <c r="D42" s="42"/>
      <c r="E42" s="42"/>
      <c r="F42" s="42"/>
      <c r="G42" s="42"/>
      <c r="H42" s="42"/>
      <c r="I42" s="139"/>
      <c r="J42" s="140"/>
      <c r="K42" s="144"/>
    </row>
    <row r="43" spans="1:11" ht="18.75" customHeight="1" x14ac:dyDescent="0.2">
      <c r="A43" s="58"/>
      <c r="B43" s="42"/>
      <c r="C43" s="42"/>
      <c r="D43" s="42"/>
      <c r="E43" s="42"/>
      <c r="F43" s="42"/>
      <c r="G43" s="42"/>
      <c r="H43" s="42"/>
      <c r="I43" s="139"/>
      <c r="J43" s="139"/>
      <c r="K43" s="139"/>
    </row>
    <row r="44" spans="1:11" ht="18.75" customHeight="1" x14ac:dyDescent="0.2">
      <c r="B44" s="172"/>
      <c r="C44" s="172"/>
      <c r="D44" s="172"/>
      <c r="E44" s="128"/>
    </row>
    <row r="45" spans="1:11" ht="18.75" customHeight="1" x14ac:dyDescent="0.2">
      <c r="B45" s="172"/>
      <c r="C45" s="172"/>
      <c r="D45" s="172"/>
      <c r="E45" s="128"/>
    </row>
    <row r="46" spans="1:11" ht="18.75" customHeight="1" x14ac:dyDescent="0.2">
      <c r="B46" s="172"/>
      <c r="C46" s="172"/>
      <c r="D46" s="172"/>
      <c r="E46" s="128"/>
    </row>
    <row r="47" spans="1:11" x14ac:dyDescent="0.2">
      <c r="B47" s="172"/>
      <c r="C47" s="172"/>
      <c r="D47" s="172"/>
      <c r="E47" s="128"/>
    </row>
  </sheetData>
  <mergeCells count="39">
    <mergeCell ref="FH1:FO1"/>
    <mergeCell ref="FP1:FW1"/>
    <mergeCell ref="FX1:GE1"/>
    <mergeCell ref="GF1:GM1"/>
    <mergeCell ref="EB1:EI1"/>
    <mergeCell ref="EJ1:EQ1"/>
    <mergeCell ref="ER1:EY1"/>
    <mergeCell ref="EZ1:FG1"/>
    <mergeCell ref="IR1:IY1"/>
    <mergeCell ref="GN1:GU1"/>
    <mergeCell ref="GV1:HC1"/>
    <mergeCell ref="HD1:HK1"/>
    <mergeCell ref="HL1:HS1"/>
    <mergeCell ref="IJ1:IQ1"/>
    <mergeCell ref="HT1:IA1"/>
    <mergeCell ref="IB1:II1"/>
    <mergeCell ref="CF1:CM1"/>
    <mergeCell ref="CN1:CU1"/>
    <mergeCell ref="DD1:DK1"/>
    <mergeCell ref="DL1:DS1"/>
    <mergeCell ref="DT1:EA1"/>
    <mergeCell ref="CV1:DC1"/>
    <mergeCell ref="BX1:CE1"/>
    <mergeCell ref="A1:K1"/>
    <mergeCell ref="L1:S1"/>
    <mergeCell ref="T1:AA1"/>
    <mergeCell ref="AB1:AI1"/>
    <mergeCell ref="AJ1:AQ1"/>
    <mergeCell ref="AR1:AY1"/>
    <mergeCell ref="AZ1:BG1"/>
    <mergeCell ref="BH1:BO1"/>
    <mergeCell ref="BP1:BW1"/>
    <mergeCell ref="A28:B28"/>
    <mergeCell ref="A4:B4"/>
    <mergeCell ref="B47:D47"/>
    <mergeCell ref="B44:D44"/>
    <mergeCell ref="B45:D45"/>
    <mergeCell ref="B46:D46"/>
    <mergeCell ref="A32:B32"/>
  </mergeCells>
  <phoneticPr fontId="0" type="noConversion"/>
  <printOptions horizontalCentered="1"/>
  <pageMargins left="0.7" right="0.7" top="1.85" bottom="0.75" header="0.6" footer="0.3"/>
  <pageSetup scale="72" fitToHeight="0" orientation="landscape" horizontalDpi="1200" verticalDpi="1200" r:id="rId1"/>
  <headerFooter scaleWithDoc="0" alignWithMargins="0">
    <oddHeader>&amp;L&amp;G&amp;R&amp;"-,Bold"&amp;18Schedule B - Cleveland 17B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autoPageBreaks="0" fitToPage="1"/>
  </sheetPr>
  <dimension ref="A1:M64"/>
  <sheetViews>
    <sheetView showGridLines="0" tabSelected="1" view="pageLayout" topLeftCell="A8" zoomScaleNormal="100" zoomScaleSheetLayoutView="100" workbookViewId="0">
      <selection activeCell="B10" sqref="B10"/>
    </sheetView>
  </sheetViews>
  <sheetFormatPr defaultColWidth="9.140625" defaultRowHeight="15" x14ac:dyDescent="0.2"/>
  <cols>
    <col min="1" max="1" width="5" style="45" bestFit="1" customWidth="1"/>
    <col min="2" max="2" width="66.28515625" style="46" bestFit="1" customWidth="1"/>
    <col min="3" max="3" width="10.5703125" style="46" bestFit="1" customWidth="1"/>
    <col min="4" max="4" width="6.85546875" style="46" bestFit="1" customWidth="1"/>
    <col min="5" max="5" width="18.85546875" style="46" bestFit="1" customWidth="1"/>
    <col min="6" max="6" width="12.42578125" style="46" bestFit="1" customWidth="1"/>
    <col min="7" max="7" width="12.7109375" style="46" bestFit="1" customWidth="1"/>
    <col min="8" max="8" width="4.140625" style="47" bestFit="1" customWidth="1"/>
    <col min="9" max="9" width="11" style="49" bestFit="1" customWidth="1"/>
    <col min="10" max="10" width="1.85546875" style="49" hidden="1" customWidth="1"/>
    <col min="11" max="11" width="11" style="49" bestFit="1" customWidth="1"/>
    <col min="12" max="12" width="9.140625" style="46"/>
    <col min="13" max="13" width="11.42578125" style="46" bestFit="1" customWidth="1"/>
    <col min="14" max="16384" width="9.140625" style="46"/>
  </cols>
  <sheetData>
    <row r="1" spans="1:11" hidden="1" x14ac:dyDescent="0.2">
      <c r="A1" s="174" t="s">
        <v>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172</v>
      </c>
      <c r="G2" s="37" t="s">
        <v>173</v>
      </c>
      <c r="H2" s="37" t="s">
        <v>2</v>
      </c>
      <c r="I2" s="38" t="s">
        <v>3</v>
      </c>
      <c r="J2" s="39"/>
      <c r="K2" s="38" t="s">
        <v>4</v>
      </c>
    </row>
    <row r="3" spans="1:11" x14ac:dyDescent="0.2">
      <c r="A3" s="40">
        <v>2000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11" x14ac:dyDescent="0.2">
      <c r="A4" s="171" t="s">
        <v>164</v>
      </c>
      <c r="B4" s="171"/>
      <c r="C4" s="42"/>
      <c r="D4" s="42"/>
      <c r="E4" s="42"/>
      <c r="F4" s="42"/>
      <c r="G4" s="42"/>
      <c r="H4" s="42"/>
      <c r="I4" s="44"/>
      <c r="J4" s="44"/>
      <c r="K4" s="44"/>
    </row>
    <row r="5" spans="1:11" s="50" customFormat="1" x14ac:dyDescent="0.2">
      <c r="A5" s="112">
        <v>2001</v>
      </c>
      <c r="B5" s="118" t="s">
        <v>165</v>
      </c>
      <c r="C5" s="118" t="s">
        <v>83</v>
      </c>
      <c r="D5" s="118"/>
      <c r="E5" s="118" t="s">
        <v>92</v>
      </c>
      <c r="F5" s="115"/>
      <c r="G5" s="115"/>
      <c r="H5" s="125">
        <v>1</v>
      </c>
      <c r="I5" s="114"/>
      <c r="J5" s="111"/>
      <c r="K5" s="117">
        <f>H5*I5</f>
        <v>0</v>
      </c>
    </row>
    <row r="6" spans="1:11" s="50" customFormat="1" x14ac:dyDescent="0.2">
      <c r="A6" s="112">
        <v>2002</v>
      </c>
      <c r="B6" s="118" t="s">
        <v>140</v>
      </c>
      <c r="C6" s="118" t="s">
        <v>83</v>
      </c>
      <c r="D6" s="118"/>
      <c r="E6" s="118" t="s">
        <v>141</v>
      </c>
      <c r="F6" s="115"/>
      <c r="G6" s="115"/>
      <c r="H6" s="125">
        <v>3</v>
      </c>
      <c r="I6" s="114"/>
      <c r="J6" s="111"/>
      <c r="K6" s="117">
        <f t="shared" ref="K6:K27" si="0">H6*I6</f>
        <v>0</v>
      </c>
    </row>
    <row r="7" spans="1:11" s="50" customFormat="1" x14ac:dyDescent="0.2">
      <c r="A7" s="112">
        <v>2003</v>
      </c>
      <c r="B7" s="118" t="s">
        <v>142</v>
      </c>
      <c r="C7" s="118" t="s">
        <v>83</v>
      </c>
      <c r="D7" s="118"/>
      <c r="E7" s="118" t="s">
        <v>93</v>
      </c>
      <c r="F7" s="115"/>
      <c r="G7" s="115"/>
      <c r="H7" s="125">
        <v>2</v>
      </c>
      <c r="I7" s="114"/>
      <c r="J7" s="111"/>
      <c r="K7" s="117">
        <f t="shared" si="0"/>
        <v>0</v>
      </c>
    </row>
    <row r="8" spans="1:11" s="50" customFormat="1" x14ac:dyDescent="0.2">
      <c r="A8" s="112">
        <v>2004</v>
      </c>
      <c r="B8" s="118" t="s">
        <v>143</v>
      </c>
      <c r="C8" s="118" t="s">
        <v>83</v>
      </c>
      <c r="D8" s="118"/>
      <c r="E8" s="118" t="s">
        <v>144</v>
      </c>
      <c r="F8" s="115"/>
      <c r="G8" s="115"/>
      <c r="H8" s="125">
        <v>1</v>
      </c>
      <c r="I8" s="114"/>
      <c r="J8" s="111"/>
      <c r="K8" s="117">
        <f t="shared" si="0"/>
        <v>0</v>
      </c>
    </row>
    <row r="9" spans="1:11" s="50" customFormat="1" x14ac:dyDescent="0.2">
      <c r="A9" s="112">
        <v>2005</v>
      </c>
      <c r="B9" s="118" t="s">
        <v>145</v>
      </c>
      <c r="C9" s="118" t="s">
        <v>83</v>
      </c>
      <c r="D9" s="118"/>
      <c r="E9" s="118" t="s">
        <v>146</v>
      </c>
      <c r="F9" s="115"/>
      <c r="G9" s="115"/>
      <c r="H9" s="125">
        <v>2</v>
      </c>
      <c r="I9" s="114"/>
      <c r="J9" s="111"/>
      <c r="K9" s="117">
        <f t="shared" si="0"/>
        <v>0</v>
      </c>
    </row>
    <row r="10" spans="1:11" s="50" customFormat="1" x14ac:dyDescent="0.2">
      <c r="A10" s="112">
        <v>2006</v>
      </c>
      <c r="B10" s="118" t="s">
        <v>147</v>
      </c>
      <c r="C10" s="118" t="s">
        <v>83</v>
      </c>
      <c r="D10" s="118"/>
      <c r="E10" s="118" t="s">
        <v>129</v>
      </c>
      <c r="F10" s="115"/>
      <c r="G10" s="115"/>
      <c r="H10" s="125">
        <v>6</v>
      </c>
      <c r="I10" s="114"/>
      <c r="J10" s="111"/>
      <c r="K10" s="117">
        <f t="shared" si="0"/>
        <v>0</v>
      </c>
    </row>
    <row r="11" spans="1:11" s="50" customFormat="1" x14ac:dyDescent="0.2">
      <c r="A11" s="112">
        <v>2010</v>
      </c>
      <c r="B11" s="118" t="s">
        <v>107</v>
      </c>
      <c r="C11" s="118" t="s">
        <v>83</v>
      </c>
      <c r="D11" s="118"/>
      <c r="E11" s="118" t="s">
        <v>110</v>
      </c>
      <c r="F11" s="115"/>
      <c r="G11" s="115"/>
      <c r="H11" s="125">
        <v>1</v>
      </c>
      <c r="I11" s="114"/>
      <c r="J11" s="111"/>
      <c r="K11" s="117">
        <f t="shared" si="0"/>
        <v>0</v>
      </c>
    </row>
    <row r="12" spans="1:11" s="50" customFormat="1" x14ac:dyDescent="0.2">
      <c r="A12" s="112">
        <v>2020</v>
      </c>
      <c r="B12" s="118" t="s">
        <v>73</v>
      </c>
      <c r="C12" s="118" t="s">
        <v>83</v>
      </c>
      <c r="D12" s="118"/>
      <c r="E12" s="118" t="s">
        <v>130</v>
      </c>
      <c r="F12" s="115"/>
      <c r="G12" s="115"/>
      <c r="H12" s="125">
        <v>2</v>
      </c>
      <c r="I12" s="114"/>
      <c r="J12" s="111"/>
      <c r="K12" s="117">
        <f t="shared" si="0"/>
        <v>0</v>
      </c>
    </row>
    <row r="13" spans="1:11" s="50" customFormat="1" x14ac:dyDescent="0.2">
      <c r="A13" s="112">
        <v>2021</v>
      </c>
      <c r="B13" s="118" t="s">
        <v>84</v>
      </c>
      <c r="C13" s="118" t="s">
        <v>83</v>
      </c>
      <c r="D13" s="118"/>
      <c r="E13" s="118" t="s">
        <v>94</v>
      </c>
      <c r="F13" s="115"/>
      <c r="G13" s="115"/>
      <c r="H13" s="125">
        <v>1</v>
      </c>
      <c r="I13" s="114"/>
      <c r="J13" s="111"/>
      <c r="K13" s="117">
        <f t="shared" si="0"/>
        <v>0</v>
      </c>
    </row>
    <row r="14" spans="1:11" x14ac:dyDescent="0.2">
      <c r="A14" s="112">
        <v>2030</v>
      </c>
      <c r="B14" s="115" t="s">
        <v>148</v>
      </c>
      <c r="C14" s="115" t="s">
        <v>83</v>
      </c>
      <c r="D14" s="115"/>
      <c r="E14" s="167" t="s">
        <v>149</v>
      </c>
      <c r="F14" s="167"/>
      <c r="G14" s="115"/>
      <c r="H14" s="125">
        <v>8</v>
      </c>
      <c r="I14" s="114"/>
      <c r="J14" s="111"/>
      <c r="K14" s="117">
        <f t="shared" si="0"/>
        <v>0</v>
      </c>
    </row>
    <row r="15" spans="1:11" s="50" customFormat="1" x14ac:dyDescent="0.2">
      <c r="A15" s="112">
        <v>2035</v>
      </c>
      <c r="B15" s="118" t="s">
        <v>150</v>
      </c>
      <c r="C15" s="118" t="s">
        <v>83</v>
      </c>
      <c r="D15" s="115"/>
      <c r="E15" s="115" t="s">
        <v>151</v>
      </c>
      <c r="F15" s="115"/>
      <c r="G15" s="115"/>
      <c r="H15" s="125">
        <v>9</v>
      </c>
      <c r="I15" s="114"/>
      <c r="J15" s="54"/>
      <c r="K15" s="117">
        <f t="shared" si="0"/>
        <v>0</v>
      </c>
    </row>
    <row r="16" spans="1:11" s="50" customFormat="1" x14ac:dyDescent="0.2">
      <c r="A16" s="112">
        <v>2040</v>
      </c>
      <c r="B16" s="112" t="s">
        <v>70</v>
      </c>
      <c r="C16" s="112" t="s">
        <v>54</v>
      </c>
      <c r="D16" s="112"/>
      <c r="E16" s="112" t="s">
        <v>78</v>
      </c>
      <c r="F16" s="113"/>
      <c r="G16" s="113"/>
      <c r="H16" s="120">
        <v>1</v>
      </c>
      <c r="I16" s="119"/>
      <c r="J16" s="54"/>
      <c r="K16" s="117">
        <f t="shared" si="0"/>
        <v>0</v>
      </c>
    </row>
    <row r="17" spans="1:13" s="50" customFormat="1" x14ac:dyDescent="0.2">
      <c r="A17" s="112">
        <v>2041</v>
      </c>
      <c r="B17" s="112" t="s">
        <v>71</v>
      </c>
      <c r="C17" s="112" t="s">
        <v>54</v>
      </c>
      <c r="D17" s="112"/>
      <c r="E17" s="112" t="s">
        <v>61</v>
      </c>
      <c r="F17" s="113"/>
      <c r="G17" s="113"/>
      <c r="H17" s="120">
        <v>3</v>
      </c>
      <c r="I17" s="119"/>
      <c r="J17" s="54"/>
      <c r="K17" s="117">
        <f t="shared" si="0"/>
        <v>0</v>
      </c>
    </row>
    <row r="18" spans="1:13" s="50" customFormat="1" x14ac:dyDescent="0.2">
      <c r="A18" s="112">
        <v>2042</v>
      </c>
      <c r="B18" s="112" t="s">
        <v>72</v>
      </c>
      <c r="C18" s="112" t="s">
        <v>54</v>
      </c>
      <c r="D18" s="112"/>
      <c r="E18" s="112" t="s">
        <v>60</v>
      </c>
      <c r="F18" s="113"/>
      <c r="G18" s="113"/>
      <c r="H18" s="120">
        <v>3</v>
      </c>
      <c r="I18" s="119"/>
      <c r="J18" s="54"/>
      <c r="K18" s="117">
        <f t="shared" si="0"/>
        <v>0</v>
      </c>
    </row>
    <row r="19" spans="1:13" s="50" customFormat="1" x14ac:dyDescent="0.2">
      <c r="A19" s="112">
        <v>2100</v>
      </c>
      <c r="B19" s="112" t="s">
        <v>86</v>
      </c>
      <c r="C19" s="115" t="s">
        <v>54</v>
      </c>
      <c r="D19" s="112"/>
      <c r="E19" s="112" t="s">
        <v>79</v>
      </c>
      <c r="F19" s="113"/>
      <c r="G19" s="113"/>
      <c r="H19" s="120">
        <v>1</v>
      </c>
      <c r="I19" s="119"/>
      <c r="J19" s="54"/>
      <c r="K19" s="117">
        <f t="shared" si="0"/>
        <v>0</v>
      </c>
    </row>
    <row r="20" spans="1:13" s="50" customFormat="1" x14ac:dyDescent="0.2">
      <c r="A20" s="112">
        <v>2101</v>
      </c>
      <c r="B20" s="112" t="s">
        <v>85</v>
      </c>
      <c r="C20" s="115" t="s">
        <v>90</v>
      </c>
      <c r="D20" s="112"/>
      <c r="E20" s="112" t="s">
        <v>91</v>
      </c>
      <c r="F20" s="113"/>
      <c r="G20" s="113"/>
      <c r="H20" s="120">
        <v>1</v>
      </c>
      <c r="I20" s="119"/>
      <c r="J20" s="54"/>
      <c r="K20" s="117">
        <f t="shared" si="0"/>
        <v>0</v>
      </c>
    </row>
    <row r="21" spans="1:13" s="50" customFormat="1" x14ac:dyDescent="0.2">
      <c r="A21" s="112">
        <v>2102</v>
      </c>
      <c r="B21" s="112" t="s">
        <v>152</v>
      </c>
      <c r="C21" s="115" t="s">
        <v>83</v>
      </c>
      <c r="D21" s="112"/>
      <c r="E21" s="112" t="s">
        <v>153</v>
      </c>
      <c r="F21" s="113"/>
      <c r="G21" s="113"/>
      <c r="H21" s="120">
        <v>1</v>
      </c>
      <c r="I21" s="119"/>
      <c r="J21" s="54"/>
      <c r="K21" s="117">
        <f t="shared" si="0"/>
        <v>0</v>
      </c>
    </row>
    <row r="22" spans="1:13" s="50" customFormat="1" x14ac:dyDescent="0.2">
      <c r="A22" s="112">
        <v>2200</v>
      </c>
      <c r="B22" s="112" t="s">
        <v>74</v>
      </c>
      <c r="C22" s="118" t="s">
        <v>108</v>
      </c>
      <c r="D22" s="118"/>
      <c r="E22" s="118" t="s">
        <v>109</v>
      </c>
      <c r="F22" s="113"/>
      <c r="G22" s="113"/>
      <c r="H22" s="120">
        <v>16</v>
      </c>
      <c r="I22" s="114"/>
      <c r="J22" s="54"/>
      <c r="K22" s="117">
        <f t="shared" si="0"/>
        <v>0</v>
      </c>
    </row>
    <row r="23" spans="1:13" s="50" customFormat="1" x14ac:dyDescent="0.2">
      <c r="A23" s="112">
        <v>2201</v>
      </c>
      <c r="B23" s="112" t="s">
        <v>75</v>
      </c>
      <c r="C23" s="115" t="s">
        <v>113</v>
      </c>
      <c r="D23" s="118"/>
      <c r="E23" s="121" t="s">
        <v>163</v>
      </c>
      <c r="F23" s="122"/>
      <c r="G23" s="122"/>
      <c r="H23" s="120">
        <v>3</v>
      </c>
      <c r="I23" s="116"/>
      <c r="J23" s="54"/>
      <c r="K23" s="117">
        <f t="shared" si="0"/>
        <v>0</v>
      </c>
    </row>
    <row r="24" spans="1:13" s="50" customFormat="1" x14ac:dyDescent="0.2">
      <c r="A24" s="112">
        <v>2202</v>
      </c>
      <c r="B24" s="112" t="s">
        <v>76</v>
      </c>
      <c r="C24" s="115" t="s">
        <v>113</v>
      </c>
      <c r="D24" s="118"/>
      <c r="E24" s="118" t="s">
        <v>170</v>
      </c>
      <c r="F24" s="113"/>
      <c r="G24" s="113"/>
      <c r="H24" s="120">
        <v>1</v>
      </c>
      <c r="I24" s="119"/>
      <c r="J24" s="54"/>
      <c r="K24" s="117">
        <f t="shared" si="0"/>
        <v>0</v>
      </c>
    </row>
    <row r="25" spans="1:13" x14ac:dyDescent="0.2">
      <c r="A25" s="118">
        <v>2300</v>
      </c>
      <c r="B25" s="115" t="s">
        <v>87</v>
      </c>
      <c r="C25" s="118" t="s">
        <v>77</v>
      </c>
      <c r="D25" s="115"/>
      <c r="E25" s="115" t="s">
        <v>95</v>
      </c>
      <c r="F25" s="115"/>
      <c r="G25" s="115"/>
      <c r="H25" s="120">
        <v>1</v>
      </c>
      <c r="I25" s="114"/>
      <c r="J25" s="54"/>
      <c r="K25" s="117">
        <f t="shared" ref="K25:K26" si="1">H25*I25</f>
        <v>0</v>
      </c>
    </row>
    <row r="26" spans="1:13" x14ac:dyDescent="0.2">
      <c r="A26" s="118">
        <v>2301</v>
      </c>
      <c r="B26" s="115" t="s">
        <v>88</v>
      </c>
      <c r="C26" s="118" t="s">
        <v>89</v>
      </c>
      <c r="D26" s="115"/>
      <c r="E26" s="115" t="s">
        <v>154</v>
      </c>
      <c r="F26" s="115"/>
      <c r="G26" s="115"/>
      <c r="H26" s="120">
        <v>2</v>
      </c>
      <c r="I26" s="114"/>
      <c r="J26" s="54"/>
      <c r="K26" s="117">
        <f t="shared" si="1"/>
        <v>0</v>
      </c>
    </row>
    <row r="27" spans="1:13" x14ac:dyDescent="0.2">
      <c r="A27" s="118">
        <v>2302</v>
      </c>
      <c r="B27" s="124" t="s">
        <v>125</v>
      </c>
      <c r="C27" s="123" t="s">
        <v>155</v>
      </c>
      <c r="D27" s="124"/>
      <c r="E27" s="124" t="s">
        <v>156</v>
      </c>
      <c r="F27" s="124"/>
      <c r="G27" s="124"/>
      <c r="H27" s="125">
        <v>1</v>
      </c>
      <c r="I27" s="116"/>
      <c r="J27" s="111"/>
      <c r="K27" s="117">
        <f t="shared" si="0"/>
        <v>0</v>
      </c>
    </row>
    <row r="28" spans="1:13" x14ac:dyDescent="0.2">
      <c r="B28" s="46" t="s">
        <v>5</v>
      </c>
      <c r="D28" s="42"/>
      <c r="E28" s="42"/>
      <c r="F28" s="42"/>
      <c r="G28" s="42"/>
      <c r="H28" s="42"/>
      <c r="I28" s="44"/>
      <c r="K28" s="49">
        <f>SUM(K5:K27)</f>
        <v>0</v>
      </c>
    </row>
    <row r="29" spans="1:13" x14ac:dyDescent="0.2">
      <c r="A29" s="45">
        <v>5600</v>
      </c>
      <c r="B29" s="46" t="s">
        <v>26</v>
      </c>
      <c r="D29" s="42"/>
      <c r="E29" s="42"/>
      <c r="F29" s="42"/>
      <c r="G29" s="42"/>
      <c r="H29" s="42"/>
      <c r="I29" s="44"/>
      <c r="K29" s="49">
        <f>K28*0.1</f>
        <v>0</v>
      </c>
    </row>
    <row r="30" spans="1:13" x14ac:dyDescent="0.2">
      <c r="A30" s="45">
        <v>6000</v>
      </c>
      <c r="B30" s="46" t="s">
        <v>11</v>
      </c>
      <c r="D30" s="42"/>
      <c r="E30" s="42"/>
      <c r="F30" s="42"/>
      <c r="G30" s="42"/>
      <c r="H30" s="51"/>
      <c r="I30" s="54"/>
      <c r="K30" s="49">
        <f>+I30*H30</f>
        <v>0</v>
      </c>
    </row>
    <row r="31" spans="1:13" x14ac:dyDescent="0.2">
      <c r="A31" s="45">
        <v>6001</v>
      </c>
      <c r="B31" s="46" t="s">
        <v>12</v>
      </c>
      <c r="D31" s="42"/>
      <c r="E31" s="42"/>
      <c r="F31" s="42"/>
      <c r="G31" s="42"/>
      <c r="H31" s="51"/>
      <c r="I31" s="54"/>
      <c r="K31" s="49">
        <f>+I31*H31</f>
        <v>0</v>
      </c>
    </row>
    <row r="32" spans="1:13" x14ac:dyDescent="0.2">
      <c r="A32" s="45">
        <f>A31+1</f>
        <v>6002</v>
      </c>
      <c r="B32" s="169" t="s">
        <v>190</v>
      </c>
      <c r="D32" s="42"/>
      <c r="E32" s="42"/>
      <c r="F32" s="42"/>
      <c r="G32" s="42"/>
      <c r="H32" s="51"/>
      <c r="I32" s="54"/>
      <c r="K32" s="49">
        <f>+I32*H32</f>
        <v>0</v>
      </c>
      <c r="M32" s="74"/>
    </row>
    <row r="33" spans="1:11" x14ac:dyDescent="0.2">
      <c r="A33" s="45">
        <f>A32+1</f>
        <v>6003</v>
      </c>
      <c r="B33" s="46" t="s">
        <v>25</v>
      </c>
      <c r="D33" s="42"/>
      <c r="E33" s="42"/>
      <c r="F33" s="42"/>
      <c r="G33" s="42"/>
      <c r="H33" s="51"/>
      <c r="I33" s="54"/>
      <c r="K33" s="49">
        <f>+I33*H33</f>
        <v>0</v>
      </c>
    </row>
    <row r="34" spans="1:11" x14ac:dyDescent="0.2">
      <c r="A34" s="45">
        <f>A33+1</f>
        <v>6004</v>
      </c>
      <c r="B34" s="46" t="s">
        <v>13</v>
      </c>
      <c r="D34" s="42"/>
      <c r="E34" s="42"/>
      <c r="F34" s="42"/>
      <c r="G34" s="42"/>
      <c r="H34" s="51"/>
      <c r="I34" s="54"/>
      <c r="K34" s="49">
        <f>+I34*H34</f>
        <v>0</v>
      </c>
    </row>
    <row r="35" spans="1:11" x14ac:dyDescent="0.2">
      <c r="B35" s="45" t="str">
        <f>CONCATENATE("TOTAL (",A4," only)")</f>
        <v>TOTAL (Courtroom Video Systems only)</v>
      </c>
      <c r="C35" s="45"/>
      <c r="D35" s="42"/>
      <c r="E35" s="42"/>
      <c r="F35" s="42"/>
      <c r="G35" s="42"/>
      <c r="H35" s="58"/>
      <c r="I35" s="44"/>
      <c r="K35" s="49">
        <f>SUM(K28:K34)</f>
        <v>0</v>
      </c>
    </row>
    <row r="36" spans="1:11" x14ac:dyDescent="0.2">
      <c r="A36" s="58"/>
      <c r="B36" s="42"/>
      <c r="C36" s="42"/>
      <c r="D36" s="42"/>
      <c r="E36" s="42"/>
      <c r="F36" s="42"/>
      <c r="G36" s="42"/>
      <c r="H36" s="42"/>
      <c r="I36" s="44"/>
      <c r="J36" s="44"/>
      <c r="K36" s="44"/>
    </row>
    <row r="37" spans="1:11" x14ac:dyDescent="0.2">
      <c r="A37" s="171" t="str">
        <f>A4</f>
        <v>Courtroom Video Systems</v>
      </c>
      <c r="B37" s="171"/>
      <c r="C37" s="40"/>
      <c r="D37" s="42"/>
      <c r="E37" s="42"/>
      <c r="F37" s="42"/>
      <c r="G37" s="42"/>
      <c r="H37" s="42"/>
      <c r="I37" s="44"/>
      <c r="J37" s="44"/>
      <c r="K37" s="44"/>
    </row>
    <row r="38" spans="1:11" x14ac:dyDescent="0.2">
      <c r="A38" s="40"/>
      <c r="B38" s="40" t="s">
        <v>8</v>
      </c>
      <c r="C38" s="40"/>
      <c r="D38" s="42"/>
      <c r="E38" s="42"/>
      <c r="F38" s="42"/>
      <c r="G38" s="42"/>
      <c r="H38" s="42"/>
      <c r="I38" s="49">
        <f>+K35</f>
        <v>0</v>
      </c>
      <c r="J38" s="44"/>
      <c r="K38" s="44"/>
    </row>
    <row r="39" spans="1:11" x14ac:dyDescent="0.2">
      <c r="A39" s="40"/>
      <c r="B39" s="40" t="str">
        <f>CONCATENATE("TOTAL (",A37," only)")</f>
        <v>TOTAL (Courtroom Video Systems only)</v>
      </c>
      <c r="C39" s="40"/>
      <c r="D39" s="42"/>
      <c r="E39" s="42"/>
      <c r="F39" s="42"/>
      <c r="G39" s="42"/>
      <c r="H39" s="47">
        <v>1</v>
      </c>
      <c r="I39" s="49">
        <f>SUM(I38:I38)</f>
        <v>0</v>
      </c>
      <c r="K39" s="49">
        <f>+I39*H39</f>
        <v>0</v>
      </c>
    </row>
    <row r="40" spans="1:11" x14ac:dyDescent="0.2">
      <c r="A40" s="58"/>
      <c r="B40" s="42"/>
      <c r="C40" s="42"/>
      <c r="D40" s="42"/>
      <c r="E40" s="42"/>
      <c r="F40" s="42"/>
      <c r="G40" s="42"/>
      <c r="H40" s="42"/>
      <c r="I40" s="44"/>
      <c r="J40" s="44"/>
      <c r="K40" s="44"/>
    </row>
    <row r="41" spans="1:11" x14ac:dyDescent="0.2">
      <c r="A41" s="171" t="s">
        <v>7</v>
      </c>
      <c r="B41" s="171"/>
      <c r="C41" s="40"/>
      <c r="D41" s="42"/>
      <c r="E41" s="42"/>
      <c r="F41" s="42"/>
      <c r="G41" s="42"/>
      <c r="H41" s="42"/>
      <c r="I41" s="44"/>
      <c r="K41" s="59">
        <f>SUM(K39:K39)</f>
        <v>0</v>
      </c>
    </row>
    <row r="42" spans="1:11" x14ac:dyDescent="0.2">
      <c r="A42" s="58"/>
      <c r="B42" s="42"/>
      <c r="C42" s="42"/>
      <c r="D42" s="42"/>
      <c r="E42" s="42"/>
      <c r="F42" s="42"/>
      <c r="G42" s="42"/>
      <c r="H42" s="42"/>
      <c r="I42" s="44"/>
      <c r="J42" s="44"/>
      <c r="K42" s="44"/>
    </row>
    <row r="43" spans="1:11" x14ac:dyDescent="0.25">
      <c r="A43" s="60">
        <v>7000</v>
      </c>
      <c r="B43" s="61" t="s">
        <v>14</v>
      </c>
      <c r="C43" s="61"/>
      <c r="D43" s="42"/>
      <c r="E43" s="42"/>
      <c r="F43" s="42"/>
      <c r="G43" s="42"/>
      <c r="H43" s="42"/>
      <c r="I43" s="44"/>
      <c r="J43" s="44"/>
      <c r="K43" s="44"/>
    </row>
    <row r="44" spans="1:11" x14ac:dyDescent="0.25">
      <c r="A44" s="60">
        <v>7001</v>
      </c>
      <c r="B44" s="62" t="s">
        <v>15</v>
      </c>
      <c r="C44" s="62"/>
      <c r="D44" s="42"/>
      <c r="E44" s="42"/>
      <c r="F44" s="42"/>
      <c r="G44" s="42"/>
      <c r="H44" s="42"/>
      <c r="I44" s="44"/>
      <c r="J44" s="44"/>
      <c r="K44" s="63" t="s">
        <v>16</v>
      </c>
    </row>
    <row r="45" spans="1:11" x14ac:dyDescent="0.25">
      <c r="A45" s="60">
        <v>7002</v>
      </c>
      <c r="B45" s="62" t="s">
        <v>17</v>
      </c>
      <c r="C45" s="62"/>
      <c r="D45" s="42"/>
      <c r="E45" s="42"/>
      <c r="F45" s="42"/>
      <c r="G45" s="42"/>
      <c r="H45" s="42"/>
      <c r="I45" s="44"/>
      <c r="J45" s="44"/>
      <c r="K45" s="64" t="s">
        <v>59</v>
      </c>
    </row>
    <row r="46" spans="1:11" x14ac:dyDescent="0.25">
      <c r="A46" s="60">
        <v>7003</v>
      </c>
      <c r="B46" s="62" t="s">
        <v>18</v>
      </c>
      <c r="C46" s="62"/>
      <c r="D46" s="42"/>
      <c r="E46" s="42"/>
      <c r="F46" s="42"/>
      <c r="G46" s="42"/>
      <c r="H46" s="42"/>
      <c r="I46" s="44"/>
      <c r="J46" s="44"/>
      <c r="K46" s="64" t="s">
        <v>59</v>
      </c>
    </row>
    <row r="47" spans="1:11" x14ac:dyDescent="0.25">
      <c r="A47" s="60">
        <v>7004</v>
      </c>
      <c r="B47" s="62" t="s">
        <v>19</v>
      </c>
      <c r="C47" s="62"/>
      <c r="D47" s="42"/>
      <c r="E47" s="42"/>
      <c r="F47" s="42"/>
      <c r="G47" s="42"/>
      <c r="H47" s="42"/>
      <c r="I47" s="44"/>
      <c r="J47" s="44"/>
      <c r="K47" s="64" t="s">
        <v>59</v>
      </c>
    </row>
    <row r="48" spans="1:11" x14ac:dyDescent="0.25">
      <c r="A48" s="60">
        <v>7005</v>
      </c>
      <c r="B48" s="62" t="s">
        <v>20</v>
      </c>
      <c r="C48" s="62"/>
      <c r="D48" s="42"/>
      <c r="E48" s="42"/>
      <c r="F48" s="42"/>
      <c r="G48" s="42"/>
      <c r="H48" s="42"/>
      <c r="I48" s="44"/>
      <c r="J48" s="44"/>
      <c r="K48" s="64" t="s">
        <v>59</v>
      </c>
    </row>
    <row r="49" spans="1:11" x14ac:dyDescent="0.25">
      <c r="A49" s="60"/>
      <c r="B49" s="65" t="s">
        <v>21</v>
      </c>
      <c r="C49" s="65"/>
      <c r="D49" s="42"/>
      <c r="E49" s="42"/>
      <c r="F49" s="42"/>
      <c r="G49" s="42"/>
      <c r="H49" s="42"/>
      <c r="I49" s="44"/>
      <c r="J49" s="44"/>
      <c r="K49" s="63" t="s">
        <v>59</v>
      </c>
    </row>
    <row r="50" spans="1:11" x14ac:dyDescent="0.2">
      <c r="A50" s="58"/>
      <c r="B50" s="42"/>
      <c r="C50" s="42"/>
      <c r="D50" s="42"/>
      <c r="E50" s="42"/>
      <c r="F50" s="42"/>
      <c r="G50" s="42"/>
      <c r="H50" s="42"/>
      <c r="I50" s="44"/>
      <c r="J50" s="44"/>
      <c r="K50" s="44"/>
    </row>
    <row r="51" spans="1:11" x14ac:dyDescent="0.2">
      <c r="A51" s="45">
        <v>8000</v>
      </c>
      <c r="B51" s="41" t="s">
        <v>9</v>
      </c>
      <c r="C51" s="41"/>
      <c r="D51" s="42"/>
      <c r="E51" s="42"/>
      <c r="F51" s="42"/>
      <c r="G51" s="42"/>
      <c r="H51" s="42"/>
      <c r="I51" s="44"/>
      <c r="K51" s="59"/>
    </row>
    <row r="52" spans="1:11" x14ac:dyDescent="0.2">
      <c r="A52" s="58"/>
      <c r="B52" s="42"/>
      <c r="C52" s="42"/>
      <c r="D52" s="42"/>
      <c r="E52" s="42"/>
      <c r="F52" s="42"/>
      <c r="G52" s="42"/>
      <c r="H52" s="42"/>
      <c r="I52" s="44"/>
      <c r="J52" s="44"/>
      <c r="K52" s="44"/>
    </row>
    <row r="53" spans="1:11" x14ac:dyDescent="0.2">
      <c r="B53" s="175"/>
      <c r="C53" s="175"/>
      <c r="D53" s="175"/>
    </row>
    <row r="54" spans="1:11" x14ac:dyDescent="0.2">
      <c r="B54" s="175"/>
      <c r="C54" s="175"/>
      <c r="D54" s="175"/>
    </row>
    <row r="55" spans="1:11" x14ac:dyDescent="0.2">
      <c r="B55" s="175"/>
      <c r="C55" s="175"/>
      <c r="D55" s="175"/>
    </row>
    <row r="56" spans="1:11" x14ac:dyDescent="0.2">
      <c r="B56" s="175"/>
      <c r="C56" s="175"/>
      <c r="D56" s="175"/>
    </row>
    <row r="57" spans="1:11" x14ac:dyDescent="0.2">
      <c r="B57" s="175"/>
      <c r="C57" s="175"/>
      <c r="D57" s="175"/>
    </row>
    <row r="58" spans="1:11" x14ac:dyDescent="0.2">
      <c r="B58" s="175"/>
      <c r="C58" s="175"/>
      <c r="D58" s="175"/>
    </row>
    <row r="59" spans="1:11" x14ac:dyDescent="0.2">
      <c r="B59" s="175"/>
      <c r="C59" s="175"/>
      <c r="D59" s="175"/>
    </row>
    <row r="60" spans="1:11" x14ac:dyDescent="0.2">
      <c r="B60" s="175"/>
      <c r="C60" s="175"/>
      <c r="D60" s="175"/>
    </row>
    <row r="61" spans="1:11" x14ac:dyDescent="0.2">
      <c r="B61" s="175"/>
      <c r="C61" s="175"/>
      <c r="D61" s="175"/>
    </row>
    <row r="62" spans="1:11" x14ac:dyDescent="0.2">
      <c r="B62" s="175"/>
      <c r="C62" s="175"/>
      <c r="D62" s="175"/>
    </row>
    <row r="63" spans="1:11" x14ac:dyDescent="0.2">
      <c r="B63" s="175"/>
      <c r="C63" s="175"/>
      <c r="D63" s="175"/>
    </row>
    <row r="64" spans="1:11" x14ac:dyDescent="0.2">
      <c r="B64" s="175"/>
      <c r="C64" s="175"/>
      <c r="D64" s="175"/>
    </row>
  </sheetData>
  <mergeCells count="16">
    <mergeCell ref="B54:D54"/>
    <mergeCell ref="A1:K1"/>
    <mergeCell ref="A4:B4"/>
    <mergeCell ref="A37:B37"/>
    <mergeCell ref="A41:B41"/>
    <mergeCell ref="B53:D53"/>
    <mergeCell ref="B61:D61"/>
    <mergeCell ref="B62:D62"/>
    <mergeCell ref="B63:D63"/>
    <mergeCell ref="B64:D64"/>
    <mergeCell ref="B55:D55"/>
    <mergeCell ref="B56:D56"/>
    <mergeCell ref="B57:D57"/>
    <mergeCell ref="B58:D58"/>
    <mergeCell ref="B59:D59"/>
    <mergeCell ref="B60:D60"/>
  </mergeCells>
  <printOptions horizontalCentered="1"/>
  <pageMargins left="0.7" right="0.7" top="1.85" bottom="0.75" header="0.6" footer="0.3"/>
  <pageSetup scale="78" fitToHeight="0" orientation="landscape" horizontalDpi="1200" verticalDpi="1200" r:id="rId1"/>
  <headerFooter scaleWithDoc="0" alignWithMargins="0">
    <oddHeader>&amp;L&amp;G&amp;R&amp;"-,Bold"&amp;18Schedule B - Cleveland 17B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 fitToPage="1"/>
  </sheetPr>
  <dimension ref="A1:M43"/>
  <sheetViews>
    <sheetView showGridLines="0" tabSelected="1" view="pageLayout" topLeftCell="A2" zoomScaleNormal="100" zoomScaleSheetLayoutView="100" workbookViewId="0">
      <selection activeCell="B10" sqref="B10"/>
    </sheetView>
  </sheetViews>
  <sheetFormatPr defaultColWidth="9.140625" defaultRowHeight="15" x14ac:dyDescent="0.2"/>
  <cols>
    <col min="1" max="1" width="5" style="45" bestFit="1" customWidth="1"/>
    <col min="2" max="2" width="66.28515625" style="46" bestFit="1" customWidth="1"/>
    <col min="3" max="3" width="8.5703125" style="46" bestFit="1" customWidth="1"/>
    <col min="4" max="4" width="6.85546875" style="46" bestFit="1" customWidth="1"/>
    <col min="5" max="5" width="15.28515625" style="46" bestFit="1" customWidth="1"/>
    <col min="6" max="6" width="12.140625" style="46" bestFit="1" customWidth="1"/>
    <col min="7" max="7" width="12.7109375" style="46" bestFit="1" customWidth="1"/>
    <col min="8" max="8" width="4.140625" style="47" bestFit="1" customWidth="1"/>
    <col min="9" max="9" width="11" style="49" bestFit="1" customWidth="1"/>
    <col min="10" max="10" width="1.85546875" style="49" hidden="1" customWidth="1"/>
    <col min="11" max="11" width="11" style="49" bestFit="1" customWidth="1"/>
    <col min="12" max="12" width="9.140625" style="46"/>
    <col min="13" max="13" width="11.42578125" style="46" bestFit="1" customWidth="1"/>
    <col min="14" max="16384" width="9.140625" style="46"/>
  </cols>
  <sheetData>
    <row r="1" spans="1:13" hidden="1" x14ac:dyDescent="0.2">
      <c r="A1" s="174" t="s">
        <v>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3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172</v>
      </c>
      <c r="G2" s="37" t="s">
        <v>173</v>
      </c>
      <c r="H2" s="37" t="s">
        <v>2</v>
      </c>
      <c r="I2" s="38" t="s">
        <v>3</v>
      </c>
      <c r="J2" s="39"/>
      <c r="K2" s="38" t="s">
        <v>4</v>
      </c>
    </row>
    <row r="3" spans="1:13" x14ac:dyDescent="0.2">
      <c r="A3" s="40">
        <v>3000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13" x14ac:dyDescent="0.2">
      <c r="A4" s="171" t="s">
        <v>52</v>
      </c>
      <c r="B4" s="171"/>
      <c r="C4" s="42"/>
      <c r="D4" s="42"/>
      <c r="E4" s="42"/>
      <c r="F4" s="42"/>
      <c r="G4" s="42"/>
      <c r="H4" s="42"/>
      <c r="I4" s="44"/>
      <c r="J4" s="44"/>
      <c r="K4" s="44"/>
    </row>
    <row r="5" spans="1:13" x14ac:dyDescent="0.2">
      <c r="A5" s="45">
        <v>3001</v>
      </c>
      <c r="B5" s="46" t="s">
        <v>55</v>
      </c>
      <c r="C5" s="46" t="s">
        <v>82</v>
      </c>
      <c r="E5" s="46" t="s">
        <v>121</v>
      </c>
      <c r="H5" s="47">
        <v>1</v>
      </c>
      <c r="I5" s="56"/>
      <c r="K5" s="49">
        <f>+I5*H5</f>
        <v>0</v>
      </c>
    </row>
    <row r="6" spans="1:13" x14ac:dyDescent="0.2">
      <c r="A6" s="45">
        <v>3002</v>
      </c>
      <c r="B6" s="46" t="s">
        <v>122</v>
      </c>
      <c r="C6" s="46" t="s">
        <v>123</v>
      </c>
      <c r="E6" s="46" t="s">
        <v>124</v>
      </c>
      <c r="H6" s="47">
        <v>1</v>
      </c>
      <c r="I6" s="56"/>
      <c r="K6" s="49">
        <f>+I6*H6</f>
        <v>0</v>
      </c>
    </row>
    <row r="7" spans="1:13" x14ac:dyDescent="0.2">
      <c r="B7" s="46" t="s">
        <v>5</v>
      </c>
      <c r="D7" s="42"/>
      <c r="E7" s="42"/>
      <c r="F7" s="42"/>
      <c r="G7" s="42"/>
      <c r="H7" s="42"/>
      <c r="I7" s="44"/>
      <c r="K7" s="49">
        <f>SUM(J5:K6)</f>
        <v>0</v>
      </c>
    </row>
    <row r="8" spans="1:13" x14ac:dyDescent="0.2">
      <c r="A8" s="45">
        <v>3600</v>
      </c>
      <c r="B8" s="46" t="s">
        <v>26</v>
      </c>
      <c r="D8" s="42"/>
      <c r="E8" s="42"/>
      <c r="F8" s="42"/>
      <c r="G8" s="42"/>
      <c r="H8" s="42"/>
      <c r="I8" s="44"/>
      <c r="K8" s="49">
        <f>K7*0.1</f>
        <v>0</v>
      </c>
    </row>
    <row r="9" spans="1:13" x14ac:dyDescent="0.2">
      <c r="A9" s="45">
        <v>6000</v>
      </c>
      <c r="B9" s="46" t="s">
        <v>11</v>
      </c>
      <c r="D9" s="42"/>
      <c r="E9" s="42"/>
      <c r="F9" s="42"/>
      <c r="G9" s="42"/>
      <c r="H9" s="51"/>
      <c r="I9" s="54"/>
      <c r="K9" s="49">
        <f>+I9*H9</f>
        <v>0</v>
      </c>
    </row>
    <row r="10" spans="1:13" x14ac:dyDescent="0.2">
      <c r="A10" s="45">
        <f>A9+1</f>
        <v>6001</v>
      </c>
      <c r="B10" s="46" t="s">
        <v>12</v>
      </c>
      <c r="D10" s="42"/>
      <c r="E10" s="42"/>
      <c r="F10" s="42"/>
      <c r="G10" s="42"/>
      <c r="H10" s="51"/>
      <c r="I10" s="54"/>
      <c r="K10" s="49">
        <f>+I10*H10</f>
        <v>0</v>
      </c>
    </row>
    <row r="11" spans="1:13" x14ac:dyDescent="0.2">
      <c r="A11" s="45">
        <f>A10+1</f>
        <v>6002</v>
      </c>
      <c r="B11" s="169" t="s">
        <v>190</v>
      </c>
      <c r="D11" s="42"/>
      <c r="E11" s="42"/>
      <c r="F11" s="42"/>
      <c r="G11" s="42"/>
      <c r="H11" s="51"/>
      <c r="I11" s="54"/>
      <c r="K11" s="49">
        <f>+I11*H11</f>
        <v>0</v>
      </c>
    </row>
    <row r="12" spans="1:13" x14ac:dyDescent="0.2">
      <c r="A12" s="45">
        <f>A11+1</f>
        <v>6003</v>
      </c>
      <c r="B12" s="46" t="s">
        <v>25</v>
      </c>
      <c r="D12" s="42"/>
      <c r="E12" s="42"/>
      <c r="F12" s="42"/>
      <c r="G12" s="42"/>
      <c r="H12" s="51"/>
      <c r="I12" s="54"/>
      <c r="K12" s="49">
        <f>+I12*H12</f>
        <v>0</v>
      </c>
    </row>
    <row r="13" spans="1:13" x14ac:dyDescent="0.2">
      <c r="A13" s="45">
        <f>A12+1</f>
        <v>6004</v>
      </c>
      <c r="B13" s="46" t="s">
        <v>13</v>
      </c>
      <c r="D13" s="42"/>
      <c r="E13" s="42"/>
      <c r="F13" s="42"/>
      <c r="G13" s="42"/>
      <c r="H13" s="51"/>
      <c r="I13" s="54"/>
      <c r="K13" s="49">
        <f>+I13*H13</f>
        <v>0</v>
      </c>
      <c r="M13" s="74"/>
    </row>
    <row r="14" spans="1:13" x14ac:dyDescent="0.2">
      <c r="B14" s="45" t="str">
        <f>CONCATENATE("TOTAL (",A4," only)")</f>
        <v>TOTAL (Courtroom Control System(s) only)</v>
      </c>
      <c r="C14" s="45"/>
      <c r="D14" s="42"/>
      <c r="E14" s="42"/>
      <c r="F14" s="42"/>
      <c r="G14" s="42"/>
      <c r="H14" s="58"/>
      <c r="I14" s="44"/>
      <c r="K14" s="49">
        <f>SUM(K7:K13)</f>
        <v>0</v>
      </c>
    </row>
    <row r="15" spans="1:13" x14ac:dyDescent="0.2">
      <c r="A15" s="58"/>
      <c r="B15" s="42"/>
      <c r="C15" s="42"/>
      <c r="D15" s="42"/>
      <c r="E15" s="42"/>
      <c r="F15" s="42"/>
      <c r="G15" s="42"/>
      <c r="H15" s="42"/>
      <c r="I15" s="44"/>
      <c r="J15" s="44"/>
      <c r="K15" s="44"/>
    </row>
    <row r="16" spans="1:13" x14ac:dyDescent="0.2">
      <c r="A16" s="171" t="str">
        <f>A4</f>
        <v>Courtroom Control System(s)</v>
      </c>
      <c r="B16" s="171"/>
      <c r="C16" s="40"/>
      <c r="D16" s="42"/>
      <c r="E16" s="42"/>
      <c r="F16" s="42"/>
      <c r="G16" s="42"/>
      <c r="H16" s="42"/>
      <c r="I16" s="44"/>
      <c r="J16" s="44"/>
      <c r="K16" s="44"/>
    </row>
    <row r="17" spans="1:11" x14ac:dyDescent="0.2">
      <c r="A17" s="40"/>
      <c r="B17" s="40" t="s">
        <v>104</v>
      </c>
      <c r="C17" s="40"/>
      <c r="D17" s="42"/>
      <c r="E17" s="42"/>
      <c r="F17" s="42"/>
      <c r="G17" s="42"/>
      <c r="H17" s="42"/>
      <c r="I17" s="49">
        <f>+K14</f>
        <v>0</v>
      </c>
      <c r="J17" s="44"/>
      <c r="K17" s="44"/>
    </row>
    <row r="18" spans="1:11" x14ac:dyDescent="0.2">
      <c r="A18" s="40"/>
      <c r="B18" s="40" t="str">
        <f>CONCATENATE("TOTAL (",A16," only)")</f>
        <v>TOTAL (Courtroom Control System(s) only)</v>
      </c>
      <c r="C18" s="40"/>
      <c r="D18" s="42"/>
      <c r="E18" s="42"/>
      <c r="F18" s="42"/>
      <c r="G18" s="42"/>
      <c r="H18" s="47">
        <v>1</v>
      </c>
      <c r="I18" s="49">
        <f>SUM(I17:I17)</f>
        <v>0</v>
      </c>
      <c r="K18" s="49">
        <f>+I18*H18</f>
        <v>0</v>
      </c>
    </row>
    <row r="19" spans="1:11" x14ac:dyDescent="0.2">
      <c r="A19" s="58"/>
      <c r="B19" s="42"/>
      <c r="C19" s="42"/>
      <c r="D19" s="42"/>
      <c r="E19" s="42"/>
      <c r="F19" s="42"/>
      <c r="G19" s="42"/>
      <c r="H19" s="42"/>
      <c r="I19" s="44"/>
      <c r="J19" s="44"/>
      <c r="K19" s="44"/>
    </row>
    <row r="20" spans="1:11" x14ac:dyDescent="0.2">
      <c r="A20" s="171" t="s">
        <v>7</v>
      </c>
      <c r="B20" s="171"/>
      <c r="C20" s="40"/>
      <c r="D20" s="42"/>
      <c r="E20" s="42"/>
      <c r="F20" s="42"/>
      <c r="G20" s="42"/>
      <c r="H20" s="42"/>
      <c r="I20" s="44"/>
      <c r="K20" s="59">
        <f>SUM(K18:K18)</f>
        <v>0</v>
      </c>
    </row>
    <row r="21" spans="1:11" x14ac:dyDescent="0.2">
      <c r="A21" s="58"/>
      <c r="B21" s="42"/>
      <c r="C21" s="42"/>
      <c r="D21" s="42"/>
      <c r="E21" s="42"/>
      <c r="F21" s="42"/>
      <c r="G21" s="42"/>
      <c r="H21" s="42"/>
      <c r="I21" s="44"/>
      <c r="J21" s="44"/>
      <c r="K21" s="44"/>
    </row>
    <row r="22" spans="1:11" x14ac:dyDescent="0.25">
      <c r="A22" s="60">
        <v>7000</v>
      </c>
      <c r="B22" s="61" t="s">
        <v>14</v>
      </c>
      <c r="C22" s="61"/>
      <c r="D22" s="42"/>
      <c r="E22" s="42"/>
      <c r="F22" s="42"/>
      <c r="G22" s="42"/>
      <c r="H22" s="42"/>
      <c r="I22" s="44"/>
      <c r="J22" s="44"/>
      <c r="K22" s="44"/>
    </row>
    <row r="23" spans="1:11" x14ac:dyDescent="0.25">
      <c r="A23" s="60">
        <v>7001</v>
      </c>
      <c r="B23" s="62" t="s">
        <v>15</v>
      </c>
      <c r="C23" s="62"/>
      <c r="D23" s="42"/>
      <c r="E23" s="42"/>
      <c r="F23" s="42"/>
      <c r="G23" s="42"/>
      <c r="H23" s="42"/>
      <c r="I23" s="44"/>
      <c r="J23" s="44"/>
      <c r="K23" s="63" t="s">
        <v>16</v>
      </c>
    </row>
    <row r="24" spans="1:11" x14ac:dyDescent="0.25">
      <c r="A24" s="60">
        <v>7002</v>
      </c>
      <c r="B24" s="62" t="s">
        <v>17</v>
      </c>
      <c r="C24" s="62"/>
      <c r="D24" s="42"/>
      <c r="E24" s="42"/>
      <c r="F24" s="42"/>
      <c r="G24" s="42"/>
      <c r="H24" s="42"/>
      <c r="I24" s="44"/>
      <c r="J24" s="44"/>
      <c r="K24" s="64" t="s">
        <v>59</v>
      </c>
    </row>
    <row r="25" spans="1:11" x14ac:dyDescent="0.25">
      <c r="A25" s="60">
        <v>7003</v>
      </c>
      <c r="B25" s="62" t="s">
        <v>18</v>
      </c>
      <c r="C25" s="62"/>
      <c r="D25" s="42"/>
      <c r="E25" s="42"/>
      <c r="F25" s="42"/>
      <c r="G25" s="42"/>
      <c r="H25" s="42"/>
      <c r="I25" s="44"/>
      <c r="J25" s="44"/>
      <c r="K25" s="64" t="s">
        <v>59</v>
      </c>
    </row>
    <row r="26" spans="1:11" x14ac:dyDescent="0.25">
      <c r="A26" s="60">
        <v>7004</v>
      </c>
      <c r="B26" s="62" t="s">
        <v>19</v>
      </c>
      <c r="C26" s="62"/>
      <c r="D26" s="42"/>
      <c r="E26" s="42"/>
      <c r="F26" s="42"/>
      <c r="G26" s="42"/>
      <c r="H26" s="42"/>
      <c r="I26" s="44"/>
      <c r="J26" s="44"/>
      <c r="K26" s="64" t="s">
        <v>59</v>
      </c>
    </row>
    <row r="27" spans="1:11" x14ac:dyDescent="0.25">
      <c r="A27" s="60">
        <v>7005</v>
      </c>
      <c r="B27" s="62" t="s">
        <v>20</v>
      </c>
      <c r="C27" s="62"/>
      <c r="D27" s="42"/>
      <c r="E27" s="42"/>
      <c r="F27" s="42"/>
      <c r="G27" s="42"/>
      <c r="H27" s="42"/>
      <c r="I27" s="44"/>
      <c r="J27" s="44"/>
      <c r="K27" s="64" t="s">
        <v>59</v>
      </c>
    </row>
    <row r="28" spans="1:11" x14ac:dyDescent="0.25">
      <c r="A28" s="60"/>
      <c r="B28" s="65" t="s">
        <v>21</v>
      </c>
      <c r="C28" s="65"/>
      <c r="D28" s="42"/>
      <c r="E28" s="42"/>
      <c r="F28" s="42"/>
      <c r="G28" s="42"/>
      <c r="H28" s="42"/>
      <c r="I28" s="44"/>
      <c r="J28" s="44"/>
      <c r="K28" s="63" t="s">
        <v>59</v>
      </c>
    </row>
    <row r="29" spans="1:11" x14ac:dyDescent="0.2">
      <c r="A29" s="58"/>
      <c r="B29" s="42"/>
      <c r="C29" s="42"/>
      <c r="D29" s="42"/>
      <c r="E29" s="42"/>
      <c r="F29" s="42"/>
      <c r="G29" s="42"/>
      <c r="H29" s="42"/>
      <c r="I29" s="44"/>
      <c r="J29" s="44"/>
      <c r="K29" s="44"/>
    </row>
    <row r="30" spans="1:11" x14ac:dyDescent="0.2">
      <c r="A30" s="45">
        <v>8000</v>
      </c>
      <c r="B30" s="41" t="s">
        <v>9</v>
      </c>
      <c r="C30" s="41"/>
      <c r="D30" s="42"/>
      <c r="E30" s="42"/>
      <c r="F30" s="42"/>
      <c r="G30" s="42"/>
      <c r="H30" s="42"/>
      <c r="I30" s="44"/>
      <c r="K30" s="59"/>
    </row>
    <row r="31" spans="1:11" x14ac:dyDescent="0.2">
      <c r="A31" s="58"/>
      <c r="B31" s="42"/>
      <c r="C31" s="42"/>
      <c r="D31" s="42"/>
      <c r="E31" s="42"/>
      <c r="F31" s="42"/>
      <c r="G31" s="42"/>
      <c r="H31" s="42"/>
      <c r="I31" s="44"/>
      <c r="J31" s="44"/>
      <c r="K31" s="44"/>
    </row>
    <row r="32" spans="1:11" x14ac:dyDescent="0.2">
      <c r="B32" s="175"/>
      <c r="C32" s="175"/>
      <c r="D32" s="175"/>
    </row>
    <row r="33" spans="2:4" x14ac:dyDescent="0.2">
      <c r="B33" s="175"/>
      <c r="C33" s="175"/>
      <c r="D33" s="175"/>
    </row>
    <row r="34" spans="2:4" ht="18.75" customHeight="1" x14ac:dyDescent="0.2">
      <c r="B34" s="175"/>
      <c r="C34" s="175"/>
      <c r="D34" s="175"/>
    </row>
    <row r="35" spans="2:4" ht="18.75" customHeight="1" x14ac:dyDescent="0.2">
      <c r="B35" s="175"/>
      <c r="C35" s="175"/>
      <c r="D35" s="175"/>
    </row>
    <row r="36" spans="2:4" ht="18.75" customHeight="1" x14ac:dyDescent="0.2">
      <c r="B36" s="175"/>
      <c r="C36" s="175"/>
      <c r="D36" s="175"/>
    </row>
    <row r="37" spans="2:4" ht="18.75" customHeight="1" x14ac:dyDescent="0.2">
      <c r="B37" s="175"/>
      <c r="C37" s="175"/>
      <c r="D37" s="175"/>
    </row>
    <row r="38" spans="2:4" ht="18.75" customHeight="1" x14ac:dyDescent="0.2">
      <c r="B38" s="175"/>
      <c r="C38" s="175"/>
      <c r="D38" s="175"/>
    </row>
    <row r="39" spans="2:4" ht="18.75" customHeight="1" x14ac:dyDescent="0.2">
      <c r="B39" s="175"/>
      <c r="C39" s="175"/>
      <c r="D39" s="175"/>
    </row>
    <row r="40" spans="2:4" ht="18.75" customHeight="1" x14ac:dyDescent="0.2">
      <c r="B40" s="175"/>
      <c r="C40" s="175"/>
      <c r="D40" s="175"/>
    </row>
    <row r="41" spans="2:4" ht="18.75" customHeight="1" x14ac:dyDescent="0.2">
      <c r="B41" s="175"/>
      <c r="C41" s="175"/>
      <c r="D41" s="175"/>
    </row>
    <row r="42" spans="2:4" ht="18.75" customHeight="1" x14ac:dyDescent="0.2">
      <c r="B42" s="175"/>
      <c r="C42" s="175"/>
      <c r="D42" s="175"/>
    </row>
    <row r="43" spans="2:4" x14ac:dyDescent="0.2">
      <c r="B43" s="175"/>
      <c r="C43" s="175"/>
      <c r="D43" s="175"/>
    </row>
  </sheetData>
  <mergeCells count="16"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39:D39"/>
    <mergeCell ref="B33:D33"/>
    <mergeCell ref="A1:K1"/>
    <mergeCell ref="A4:B4"/>
    <mergeCell ref="A16:B16"/>
    <mergeCell ref="A20:B20"/>
    <mergeCell ref="B32:D32"/>
  </mergeCells>
  <printOptions horizontalCentered="1"/>
  <pageMargins left="0.7" right="0.7" top="1.85" bottom="0.75" header="0.6" footer="0.3"/>
  <pageSetup scale="81" fitToHeight="0" orientation="landscape" horizontalDpi="1200" verticalDpi="1200" r:id="rId1"/>
  <headerFooter scaleWithDoc="0" alignWithMargins="0">
    <oddHeader>&amp;L&amp;G&amp;R&amp;"-,Bold"&amp;18Schedule B - Cleveland 17B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autoPageBreaks="0" fitToPage="1"/>
  </sheetPr>
  <dimension ref="A1:M42"/>
  <sheetViews>
    <sheetView showGridLines="0" tabSelected="1" view="pageLayout" topLeftCell="A2" zoomScaleNormal="100" zoomScaleSheetLayoutView="100" workbookViewId="0">
      <selection activeCell="B10" sqref="B10"/>
    </sheetView>
  </sheetViews>
  <sheetFormatPr defaultColWidth="9.140625" defaultRowHeight="15" x14ac:dyDescent="0.2"/>
  <cols>
    <col min="1" max="1" width="5" style="66" bestFit="1" customWidth="1"/>
    <col min="2" max="2" width="66.28515625" style="36" bestFit="1" customWidth="1"/>
    <col min="3" max="3" width="6" style="36" bestFit="1" customWidth="1"/>
    <col min="4" max="4" width="6.85546875" style="36" bestFit="1" customWidth="1"/>
    <col min="5" max="5" width="8.140625" style="36" bestFit="1" customWidth="1"/>
    <col min="6" max="6" width="11.85546875" style="36" bestFit="1" customWidth="1"/>
    <col min="7" max="7" width="12.7109375" style="36" bestFit="1" customWidth="1"/>
    <col min="8" max="8" width="4.140625" style="68" bestFit="1" customWidth="1"/>
    <col min="9" max="9" width="10.140625" style="69" bestFit="1" customWidth="1"/>
    <col min="10" max="10" width="1.85546875" style="69" hidden="1" customWidth="1"/>
    <col min="11" max="11" width="15.140625" style="69" bestFit="1" customWidth="1"/>
    <col min="12" max="12" width="9.140625" style="36"/>
    <col min="13" max="13" width="11.42578125" style="36" bestFit="1" customWidth="1"/>
    <col min="14" max="16384" width="9.140625" style="36"/>
  </cols>
  <sheetData>
    <row r="1" spans="1:13" ht="20.25" hidden="1" customHeight="1" x14ac:dyDescent="0.25">
      <c r="A1" s="174" t="s">
        <v>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75"/>
      <c r="M1" s="75"/>
    </row>
    <row r="2" spans="1:13" ht="30" x14ac:dyDescent="0.25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172</v>
      </c>
      <c r="G2" s="37" t="s">
        <v>173</v>
      </c>
      <c r="H2" s="37" t="s">
        <v>2</v>
      </c>
      <c r="I2" s="38" t="s">
        <v>3</v>
      </c>
      <c r="J2" s="39"/>
      <c r="K2" s="38" t="s">
        <v>4</v>
      </c>
      <c r="L2" s="75"/>
      <c r="M2" s="75"/>
    </row>
    <row r="3" spans="1:13" x14ac:dyDescent="0.25">
      <c r="A3" s="40">
        <v>4000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  <c r="L3" s="75"/>
      <c r="M3" s="75"/>
    </row>
    <row r="4" spans="1:13" x14ac:dyDescent="0.25">
      <c r="A4" s="171" t="s">
        <v>31</v>
      </c>
      <c r="B4" s="171"/>
      <c r="C4" s="42"/>
      <c r="D4" s="42"/>
      <c r="E4" s="42"/>
      <c r="F4" s="42"/>
      <c r="G4" s="42"/>
      <c r="H4" s="42"/>
      <c r="I4" s="44"/>
      <c r="J4" s="44"/>
      <c r="K4" s="44"/>
      <c r="L4" s="75"/>
      <c r="M4" s="75"/>
    </row>
    <row r="5" spans="1:13" s="55" customFormat="1" x14ac:dyDescent="0.2">
      <c r="A5" s="136">
        <v>4001</v>
      </c>
      <c r="B5" s="135" t="s">
        <v>158</v>
      </c>
      <c r="C5" s="133"/>
      <c r="D5" s="133"/>
      <c r="E5" s="133"/>
      <c r="F5" s="133"/>
      <c r="G5" s="133"/>
      <c r="H5" s="133"/>
      <c r="I5" s="133"/>
      <c r="J5" s="54"/>
      <c r="K5" s="133"/>
    </row>
    <row r="6" spans="1:13" x14ac:dyDescent="0.25">
      <c r="A6" s="45"/>
      <c r="B6" s="46" t="s">
        <v>5</v>
      </c>
      <c r="C6" s="46"/>
      <c r="D6" s="42"/>
      <c r="E6" s="42"/>
      <c r="F6" s="42"/>
      <c r="G6" s="42"/>
      <c r="H6" s="42"/>
      <c r="I6" s="44"/>
      <c r="J6" s="49"/>
      <c r="K6" s="134"/>
      <c r="L6" s="75"/>
      <c r="M6" s="75"/>
    </row>
    <row r="7" spans="1:13" x14ac:dyDescent="0.25">
      <c r="A7" s="45">
        <v>4600</v>
      </c>
      <c r="B7" s="46" t="s">
        <v>26</v>
      </c>
      <c r="C7" s="46"/>
      <c r="D7" s="42"/>
      <c r="E7" s="42"/>
      <c r="F7" s="42"/>
      <c r="G7" s="42"/>
      <c r="H7" s="42"/>
      <c r="I7" s="44"/>
      <c r="J7" s="49"/>
      <c r="K7" s="49">
        <f>K6*0.1</f>
        <v>0</v>
      </c>
      <c r="L7" s="75"/>
      <c r="M7" s="75"/>
    </row>
    <row r="8" spans="1:13" x14ac:dyDescent="0.25">
      <c r="A8" s="45">
        <v>6000</v>
      </c>
      <c r="B8" s="46" t="s">
        <v>11</v>
      </c>
      <c r="C8" s="46"/>
      <c r="D8" s="42"/>
      <c r="E8" s="42"/>
      <c r="F8" s="42"/>
      <c r="G8" s="42"/>
      <c r="H8" s="51"/>
      <c r="I8" s="54"/>
      <c r="J8" s="49"/>
      <c r="K8" s="54">
        <f>H8*I8</f>
        <v>0</v>
      </c>
      <c r="L8" s="75"/>
      <c r="M8" s="75"/>
    </row>
    <row r="9" spans="1:13" x14ac:dyDescent="0.25">
      <c r="A9" s="45">
        <v>6001</v>
      </c>
      <c r="B9" s="46" t="s">
        <v>12</v>
      </c>
      <c r="C9" s="46"/>
      <c r="D9" s="42"/>
      <c r="E9" s="42"/>
      <c r="F9" s="42"/>
      <c r="G9" s="42"/>
      <c r="H9" s="51"/>
      <c r="I9" s="54"/>
      <c r="J9" s="49"/>
      <c r="K9" s="54">
        <f t="shared" ref="K9:K12" si="0">H9*I9</f>
        <v>0</v>
      </c>
      <c r="L9" s="75"/>
      <c r="M9" s="75"/>
    </row>
    <row r="10" spans="1:13" x14ac:dyDescent="0.25">
      <c r="A10" s="45">
        <v>6002</v>
      </c>
      <c r="B10" s="169" t="s">
        <v>190</v>
      </c>
      <c r="C10" s="46"/>
      <c r="D10" s="42"/>
      <c r="E10" s="42"/>
      <c r="F10" s="42"/>
      <c r="G10" s="42"/>
      <c r="H10" s="51"/>
      <c r="I10" s="54"/>
      <c r="J10" s="49"/>
      <c r="K10" s="54">
        <f t="shared" si="0"/>
        <v>0</v>
      </c>
      <c r="L10" s="75"/>
      <c r="M10" s="75"/>
    </row>
    <row r="11" spans="1:13" x14ac:dyDescent="0.25">
      <c r="A11" s="45">
        <v>6003</v>
      </c>
      <c r="B11" s="46" t="s">
        <v>25</v>
      </c>
      <c r="C11" s="46"/>
      <c r="D11" s="42"/>
      <c r="E11" s="42"/>
      <c r="F11" s="42"/>
      <c r="G11" s="42"/>
      <c r="H11" s="51"/>
      <c r="I11" s="54"/>
      <c r="J11" s="49"/>
      <c r="K11" s="54">
        <f t="shared" si="0"/>
        <v>0</v>
      </c>
      <c r="L11" s="75"/>
      <c r="M11" s="75"/>
    </row>
    <row r="12" spans="1:13" x14ac:dyDescent="0.25">
      <c r="A12" s="45">
        <v>6004</v>
      </c>
      <c r="B12" s="46" t="s">
        <v>13</v>
      </c>
      <c r="C12" s="46"/>
      <c r="D12" s="42"/>
      <c r="E12" s="42"/>
      <c r="F12" s="42"/>
      <c r="G12" s="42"/>
      <c r="H12" s="51"/>
      <c r="I12" s="54"/>
      <c r="J12" s="49"/>
      <c r="K12" s="54">
        <f t="shared" si="0"/>
        <v>0</v>
      </c>
      <c r="L12" s="75"/>
      <c r="M12" s="57"/>
    </row>
    <row r="13" spans="1:13" x14ac:dyDescent="0.25">
      <c r="A13" s="45"/>
      <c r="B13" s="45" t="s">
        <v>63</v>
      </c>
      <c r="C13" s="45"/>
      <c r="D13" s="42"/>
      <c r="E13" s="42"/>
      <c r="F13" s="42"/>
      <c r="G13" s="42"/>
      <c r="H13" s="58"/>
      <c r="I13" s="44"/>
      <c r="J13" s="49"/>
      <c r="K13" s="49">
        <f>SUM(K6:K12)</f>
        <v>0</v>
      </c>
      <c r="L13" s="75"/>
      <c r="M13" s="75"/>
    </row>
    <row r="14" spans="1:13" x14ac:dyDescent="0.25">
      <c r="A14" s="58"/>
      <c r="B14" s="42"/>
      <c r="C14" s="42"/>
      <c r="D14" s="42"/>
      <c r="E14" s="42"/>
      <c r="F14" s="42"/>
      <c r="G14" s="42"/>
      <c r="H14" s="42"/>
      <c r="I14" s="44"/>
      <c r="J14" s="44"/>
      <c r="K14" s="44"/>
      <c r="L14" s="75"/>
      <c r="M14" s="75"/>
    </row>
    <row r="15" spans="1:13" x14ac:dyDescent="0.25">
      <c r="A15" s="171" t="s">
        <v>31</v>
      </c>
      <c r="B15" s="171"/>
      <c r="C15" s="40"/>
      <c r="D15" s="42"/>
      <c r="E15" s="42"/>
      <c r="F15" s="42"/>
      <c r="G15" s="42"/>
      <c r="H15" s="42"/>
      <c r="I15" s="44"/>
      <c r="J15" s="44"/>
      <c r="K15" s="44"/>
      <c r="L15" s="75"/>
      <c r="M15" s="75"/>
    </row>
    <row r="16" spans="1:13" x14ac:dyDescent="0.2">
      <c r="A16" s="40"/>
      <c r="B16" s="40" t="s">
        <v>105</v>
      </c>
      <c r="C16" s="40"/>
      <c r="D16" s="42"/>
      <c r="E16" s="42"/>
      <c r="F16" s="42"/>
      <c r="G16" s="42"/>
      <c r="H16" s="42"/>
      <c r="I16" s="49">
        <f>K13</f>
        <v>0</v>
      </c>
      <c r="J16" s="44"/>
      <c r="K16" s="44"/>
    </row>
    <row r="17" spans="1:11" x14ac:dyDescent="0.2">
      <c r="A17" s="40"/>
      <c r="B17" s="40" t="s">
        <v>63</v>
      </c>
      <c r="C17" s="40"/>
      <c r="D17" s="42"/>
      <c r="E17" s="42"/>
      <c r="F17" s="42"/>
      <c r="G17" s="42"/>
      <c r="H17" s="47">
        <v>1</v>
      </c>
      <c r="I17" s="49">
        <f>K13</f>
        <v>0</v>
      </c>
      <c r="J17" s="49"/>
      <c r="K17" s="49">
        <f>H17*I17</f>
        <v>0</v>
      </c>
    </row>
    <row r="18" spans="1:11" x14ac:dyDescent="0.2">
      <c r="A18" s="58"/>
      <c r="B18" s="42"/>
      <c r="C18" s="42"/>
      <c r="D18" s="42"/>
      <c r="E18" s="42"/>
      <c r="F18" s="42"/>
      <c r="G18" s="42"/>
      <c r="H18" s="42"/>
      <c r="I18" s="44"/>
      <c r="J18" s="44"/>
      <c r="K18" s="44"/>
    </row>
    <row r="19" spans="1:11" x14ac:dyDescent="0.2">
      <c r="A19" s="171" t="s">
        <v>7</v>
      </c>
      <c r="B19" s="171"/>
      <c r="C19" s="40"/>
      <c r="D19" s="42"/>
      <c r="E19" s="42"/>
      <c r="F19" s="42"/>
      <c r="G19" s="42"/>
      <c r="H19" s="42"/>
      <c r="I19" s="44"/>
      <c r="J19" s="49"/>
      <c r="K19" s="59">
        <f>K17</f>
        <v>0</v>
      </c>
    </row>
    <row r="20" spans="1:11" x14ac:dyDescent="0.2">
      <c r="A20" s="58"/>
      <c r="B20" s="42"/>
      <c r="C20" s="42"/>
      <c r="D20" s="42"/>
      <c r="E20" s="42"/>
      <c r="F20" s="42"/>
      <c r="G20" s="42"/>
      <c r="H20" s="42"/>
      <c r="I20" s="44"/>
      <c r="J20" s="44"/>
      <c r="K20" s="44"/>
    </row>
    <row r="21" spans="1:11" x14ac:dyDescent="0.25">
      <c r="A21" s="60">
        <v>7000</v>
      </c>
      <c r="B21" s="61" t="s">
        <v>14</v>
      </c>
      <c r="C21" s="61"/>
      <c r="D21" s="42"/>
      <c r="E21" s="42"/>
      <c r="F21" s="42"/>
      <c r="G21" s="42"/>
      <c r="H21" s="42"/>
      <c r="I21" s="44"/>
      <c r="J21" s="44"/>
      <c r="K21" s="44"/>
    </row>
    <row r="22" spans="1:11" x14ac:dyDescent="0.25">
      <c r="A22" s="60">
        <v>7001</v>
      </c>
      <c r="B22" s="62" t="s">
        <v>15</v>
      </c>
      <c r="C22" s="62"/>
      <c r="D22" s="42"/>
      <c r="E22" s="42"/>
      <c r="F22" s="42"/>
      <c r="G22" s="42"/>
      <c r="H22" s="42"/>
      <c r="I22" s="44"/>
      <c r="J22" s="44"/>
      <c r="K22" s="63" t="s">
        <v>16</v>
      </c>
    </row>
    <row r="23" spans="1:11" x14ac:dyDescent="0.25">
      <c r="A23" s="60">
        <v>7002</v>
      </c>
      <c r="B23" s="62" t="s">
        <v>17</v>
      </c>
      <c r="C23" s="62"/>
      <c r="D23" s="42"/>
      <c r="E23" s="42"/>
      <c r="F23" s="42"/>
      <c r="G23" s="42"/>
      <c r="H23" s="42"/>
      <c r="I23" s="44"/>
      <c r="J23" s="44"/>
      <c r="K23" s="64" t="s">
        <v>24</v>
      </c>
    </row>
    <row r="24" spans="1:11" x14ac:dyDescent="0.25">
      <c r="A24" s="60">
        <v>7003</v>
      </c>
      <c r="B24" s="62" t="s">
        <v>18</v>
      </c>
      <c r="C24" s="62"/>
      <c r="D24" s="42"/>
      <c r="E24" s="42"/>
      <c r="F24" s="42"/>
      <c r="G24" s="42"/>
      <c r="H24" s="42"/>
      <c r="I24" s="44"/>
      <c r="J24" s="44"/>
      <c r="K24" s="64" t="s">
        <v>24</v>
      </c>
    </row>
    <row r="25" spans="1:11" x14ac:dyDescent="0.25">
      <c r="A25" s="60">
        <v>7004</v>
      </c>
      <c r="B25" s="62" t="s">
        <v>19</v>
      </c>
      <c r="C25" s="62"/>
      <c r="D25" s="42"/>
      <c r="E25" s="42"/>
      <c r="F25" s="42"/>
      <c r="G25" s="42"/>
      <c r="H25" s="42"/>
      <c r="I25" s="44"/>
      <c r="J25" s="44"/>
      <c r="K25" s="64" t="s">
        <v>24</v>
      </c>
    </row>
    <row r="26" spans="1:11" x14ac:dyDescent="0.25">
      <c r="A26" s="60">
        <v>7005</v>
      </c>
      <c r="B26" s="62" t="s">
        <v>20</v>
      </c>
      <c r="C26" s="62"/>
      <c r="D26" s="42"/>
      <c r="E26" s="42"/>
      <c r="F26" s="42"/>
      <c r="G26" s="42"/>
      <c r="H26" s="42"/>
      <c r="I26" s="44"/>
      <c r="J26" s="44"/>
      <c r="K26" s="64" t="s">
        <v>24</v>
      </c>
    </row>
    <row r="27" spans="1:11" x14ac:dyDescent="0.25">
      <c r="A27" s="60"/>
      <c r="B27" s="65" t="s">
        <v>21</v>
      </c>
      <c r="C27" s="65"/>
      <c r="D27" s="42"/>
      <c r="E27" s="42"/>
      <c r="F27" s="42"/>
      <c r="G27" s="42"/>
      <c r="H27" s="42"/>
      <c r="I27" s="44"/>
      <c r="J27" s="44"/>
      <c r="K27" s="63" t="s">
        <v>24</v>
      </c>
    </row>
    <row r="28" spans="1:11" x14ac:dyDescent="0.2">
      <c r="A28" s="58"/>
      <c r="B28" s="42"/>
      <c r="C28" s="42"/>
      <c r="D28" s="42"/>
      <c r="E28" s="42"/>
      <c r="F28" s="42"/>
      <c r="G28" s="42"/>
      <c r="H28" s="42"/>
      <c r="I28" s="44"/>
      <c r="J28" s="44"/>
      <c r="K28" s="44"/>
    </row>
    <row r="29" spans="1:11" x14ac:dyDescent="0.2">
      <c r="A29" s="45">
        <v>8000</v>
      </c>
      <c r="B29" s="41" t="s">
        <v>9</v>
      </c>
      <c r="C29" s="41"/>
      <c r="D29" s="42"/>
      <c r="E29" s="42"/>
      <c r="F29" s="42"/>
      <c r="G29" s="42"/>
      <c r="H29" s="42"/>
      <c r="I29" s="44"/>
      <c r="J29" s="49"/>
      <c r="K29" s="59"/>
    </row>
    <row r="30" spans="1:11" x14ac:dyDescent="0.2">
      <c r="A30" s="58"/>
      <c r="B30" s="42"/>
      <c r="C30" s="42"/>
      <c r="D30" s="42"/>
      <c r="E30" s="42"/>
      <c r="F30" s="42"/>
      <c r="G30" s="42"/>
      <c r="H30" s="42"/>
      <c r="I30" s="44"/>
      <c r="J30" s="44"/>
      <c r="K30" s="44"/>
    </row>
    <row r="31" spans="1:11" x14ac:dyDescent="0.25">
      <c r="A31" s="75"/>
      <c r="B31" s="172"/>
      <c r="C31" s="172"/>
      <c r="D31" s="172"/>
      <c r="E31" s="67"/>
      <c r="F31" s="75"/>
      <c r="G31" s="75"/>
      <c r="H31" s="75"/>
      <c r="I31" s="75"/>
      <c r="J31" s="75"/>
      <c r="K31" s="75"/>
    </row>
    <row r="32" spans="1:11" x14ac:dyDescent="0.2">
      <c r="B32" s="172"/>
      <c r="C32" s="172"/>
      <c r="D32" s="172"/>
      <c r="E32" s="67"/>
    </row>
    <row r="33" spans="2:5" x14ac:dyDescent="0.2">
      <c r="B33" s="172"/>
      <c r="C33" s="172"/>
      <c r="D33" s="172"/>
      <c r="E33" s="67"/>
    </row>
    <row r="34" spans="2:5" ht="18.75" customHeight="1" x14ac:dyDescent="0.2">
      <c r="B34" s="172"/>
      <c r="C34" s="172"/>
      <c r="D34" s="172"/>
      <c r="E34" s="67"/>
    </row>
    <row r="35" spans="2:5" ht="18.75" customHeight="1" x14ac:dyDescent="0.2">
      <c r="B35" s="172"/>
      <c r="C35" s="172"/>
      <c r="D35" s="172"/>
      <c r="E35" s="67"/>
    </row>
    <row r="36" spans="2:5" ht="18.75" customHeight="1" x14ac:dyDescent="0.2">
      <c r="B36" s="172"/>
      <c r="C36" s="172"/>
      <c r="D36" s="172"/>
      <c r="E36" s="67"/>
    </row>
    <row r="37" spans="2:5" ht="18.75" customHeight="1" x14ac:dyDescent="0.2">
      <c r="B37" s="172"/>
      <c r="C37" s="172"/>
      <c r="D37" s="172"/>
      <c r="E37" s="67"/>
    </row>
    <row r="38" spans="2:5" ht="18.75" customHeight="1" x14ac:dyDescent="0.2">
      <c r="B38" s="172"/>
      <c r="C38" s="172"/>
      <c r="D38" s="172"/>
      <c r="E38" s="67"/>
    </row>
    <row r="39" spans="2:5" ht="18.75" customHeight="1" x14ac:dyDescent="0.2">
      <c r="B39" s="172"/>
      <c r="C39" s="172"/>
      <c r="D39" s="172"/>
      <c r="E39" s="67"/>
    </row>
    <row r="40" spans="2:5" ht="18.75" customHeight="1" x14ac:dyDescent="0.2">
      <c r="B40" s="172"/>
      <c r="C40" s="172"/>
      <c r="D40" s="172"/>
      <c r="E40" s="67"/>
    </row>
    <row r="41" spans="2:5" ht="18.75" customHeight="1" x14ac:dyDescent="0.2">
      <c r="B41" s="172"/>
      <c r="C41" s="172"/>
      <c r="D41" s="172"/>
      <c r="E41" s="67"/>
    </row>
    <row r="42" spans="2:5" ht="18.75" customHeight="1" x14ac:dyDescent="0.2">
      <c r="B42" s="172"/>
      <c r="C42" s="172"/>
      <c r="D42" s="172"/>
      <c r="E42" s="67"/>
    </row>
  </sheetData>
  <mergeCells count="16"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B39:D39"/>
    <mergeCell ref="B32:D32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scale="84" fitToHeight="0" orientation="landscape" horizontalDpi="1200" verticalDpi="1200" r:id="rId1"/>
  <headerFooter scaleWithDoc="0" alignWithMargins="0">
    <oddHeader>&amp;L&amp;G&amp;R&amp;"-,Bold"&amp;18Schedule B - Cleveland 17B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autoPageBreaks="0" fitToPage="1"/>
  </sheetPr>
  <dimension ref="A1:M62"/>
  <sheetViews>
    <sheetView showGridLines="0" tabSelected="1" view="pageLayout" topLeftCell="A8" zoomScaleNormal="100" zoomScaleSheetLayoutView="100" workbookViewId="0">
      <selection activeCell="B10" sqref="B10"/>
    </sheetView>
  </sheetViews>
  <sheetFormatPr defaultColWidth="9.140625" defaultRowHeight="15" x14ac:dyDescent="0.2"/>
  <cols>
    <col min="1" max="1" width="5" style="45" bestFit="1" customWidth="1"/>
    <col min="2" max="2" width="66.28515625" style="46" bestFit="1" customWidth="1"/>
    <col min="3" max="3" width="14" style="46" bestFit="1" customWidth="1"/>
    <col min="4" max="4" width="6.85546875" style="46" bestFit="1" customWidth="1"/>
    <col min="5" max="5" width="30.5703125" style="46" bestFit="1" customWidth="1"/>
    <col min="6" max="6" width="11.85546875" style="46" bestFit="1" customWidth="1"/>
    <col min="7" max="7" width="12.7109375" style="46" bestFit="1" customWidth="1"/>
    <col min="8" max="8" width="4.140625" style="47" bestFit="1" customWidth="1"/>
    <col min="9" max="9" width="10.140625" style="49" bestFit="1" customWidth="1"/>
    <col min="10" max="10" width="1.85546875" style="49" hidden="1" customWidth="1"/>
    <col min="11" max="11" width="10.7109375" style="49" bestFit="1" customWidth="1"/>
    <col min="12" max="12" width="9.140625" style="46"/>
    <col min="13" max="13" width="11.42578125" style="46" bestFit="1" customWidth="1"/>
    <col min="14" max="16384" width="9.140625" style="46"/>
  </cols>
  <sheetData>
    <row r="1" spans="1:11" hidden="1" x14ac:dyDescent="0.2">
      <c r="A1" s="174" t="s">
        <v>22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1" ht="30" x14ac:dyDescent="0.2">
      <c r="A2" s="37" t="s">
        <v>0</v>
      </c>
      <c r="B2" s="37" t="s">
        <v>1</v>
      </c>
      <c r="C2" s="37" t="s">
        <v>28</v>
      </c>
      <c r="D2" s="37" t="s">
        <v>29</v>
      </c>
      <c r="E2" s="37" t="s">
        <v>30</v>
      </c>
      <c r="F2" s="37" t="s">
        <v>172</v>
      </c>
      <c r="G2" s="37" t="s">
        <v>173</v>
      </c>
      <c r="H2" s="37" t="s">
        <v>2</v>
      </c>
      <c r="I2" s="38" t="s">
        <v>3</v>
      </c>
      <c r="J2" s="39"/>
      <c r="K2" s="38" t="s">
        <v>4</v>
      </c>
    </row>
    <row r="3" spans="1:11" x14ac:dyDescent="0.2">
      <c r="A3" s="40">
        <v>5000</v>
      </c>
      <c r="B3" s="41" t="s">
        <v>6</v>
      </c>
      <c r="C3" s="42"/>
      <c r="D3" s="42"/>
      <c r="E3" s="42"/>
      <c r="F3" s="42"/>
      <c r="G3" s="42"/>
      <c r="H3" s="43"/>
      <c r="I3" s="44"/>
      <c r="J3" s="44"/>
      <c r="K3" s="44"/>
    </row>
    <row r="4" spans="1:11" x14ac:dyDescent="0.2">
      <c r="A4" s="171" t="s">
        <v>32</v>
      </c>
      <c r="B4" s="171"/>
      <c r="C4" s="42"/>
      <c r="D4" s="42"/>
      <c r="E4" s="42"/>
      <c r="F4" s="42"/>
      <c r="G4" s="42"/>
      <c r="H4" s="42"/>
      <c r="I4" s="44"/>
      <c r="J4" s="44"/>
      <c r="K4" s="44"/>
    </row>
    <row r="5" spans="1:11" x14ac:dyDescent="0.2">
      <c r="A5" s="52">
        <v>5001</v>
      </c>
      <c r="B5" s="53" t="s">
        <v>114</v>
      </c>
      <c r="C5" s="53" t="s">
        <v>80</v>
      </c>
      <c r="D5" s="53" t="s">
        <v>106</v>
      </c>
      <c r="E5" s="53" t="s">
        <v>115</v>
      </c>
      <c r="F5" s="70"/>
      <c r="G5" s="70"/>
      <c r="H5" s="71">
        <v>1</v>
      </c>
      <c r="I5" s="72"/>
      <c r="K5" s="54">
        <f>+I5*H5</f>
        <v>0</v>
      </c>
    </row>
    <row r="6" spans="1:11" x14ac:dyDescent="0.2">
      <c r="A6" s="52">
        <v>5002</v>
      </c>
      <c r="B6" s="53" t="s">
        <v>116</v>
      </c>
      <c r="C6" s="53" t="s">
        <v>80</v>
      </c>
      <c r="D6" s="53"/>
      <c r="E6" s="53" t="s">
        <v>117</v>
      </c>
      <c r="F6" s="73"/>
      <c r="G6" s="73"/>
      <c r="H6" s="71">
        <v>1</v>
      </c>
      <c r="I6" s="72"/>
      <c r="K6" s="54">
        <f>+I6*H6</f>
        <v>0</v>
      </c>
    </row>
    <row r="7" spans="1:11" x14ac:dyDescent="0.2">
      <c r="A7" s="52">
        <v>5003</v>
      </c>
      <c r="B7" s="53" t="s">
        <v>118</v>
      </c>
      <c r="C7" s="53" t="s">
        <v>80</v>
      </c>
      <c r="D7" s="53"/>
      <c r="E7" s="53" t="s">
        <v>119</v>
      </c>
      <c r="F7" s="73"/>
      <c r="G7" s="73"/>
      <c r="H7" s="71">
        <v>1</v>
      </c>
      <c r="I7" s="72"/>
      <c r="K7" s="54">
        <f>+I7*H7</f>
        <v>0</v>
      </c>
    </row>
    <row r="8" spans="1:11" s="159" customFormat="1" x14ac:dyDescent="0.2">
      <c r="A8" s="151">
        <v>5004</v>
      </c>
      <c r="B8" s="152" t="s">
        <v>62</v>
      </c>
      <c r="C8" s="152" t="s">
        <v>80</v>
      </c>
      <c r="D8" s="152"/>
      <c r="E8" s="152" t="s">
        <v>120</v>
      </c>
      <c r="F8" s="157"/>
      <c r="G8" s="157"/>
      <c r="H8" s="155">
        <v>1</v>
      </c>
      <c r="I8" s="158"/>
      <c r="J8" s="140"/>
      <c r="K8" s="142">
        <f t="shared" ref="K8" si="0">+I8*H8</f>
        <v>0</v>
      </c>
    </row>
    <row r="9" spans="1:11" x14ac:dyDescent="0.2">
      <c r="A9" s="166">
        <v>5401</v>
      </c>
      <c r="B9" s="164" t="s">
        <v>174</v>
      </c>
      <c r="C9" s="164" t="s">
        <v>171</v>
      </c>
      <c r="D9" s="164"/>
      <c r="E9" s="164"/>
      <c r="F9" s="162"/>
      <c r="G9" s="162"/>
      <c r="H9" s="163">
        <v>1</v>
      </c>
      <c r="I9" s="72"/>
      <c r="K9" s="54">
        <f t="shared" ref="K9:K24" si="1">+I9*H9</f>
        <v>0</v>
      </c>
    </row>
    <row r="10" spans="1:11" s="160" customFormat="1" x14ac:dyDescent="0.2">
      <c r="A10" s="166">
        <v>5402</v>
      </c>
      <c r="B10" s="164" t="s">
        <v>175</v>
      </c>
      <c r="C10" s="164" t="s">
        <v>171</v>
      </c>
      <c r="D10" s="164"/>
      <c r="E10" s="164"/>
      <c r="F10" s="162"/>
      <c r="G10" s="162"/>
      <c r="H10" s="163">
        <v>1</v>
      </c>
      <c r="I10" s="158"/>
      <c r="J10" s="140"/>
      <c r="K10" s="165">
        <f t="shared" si="1"/>
        <v>0</v>
      </c>
    </row>
    <row r="11" spans="1:11" s="160" customFormat="1" x14ac:dyDescent="0.2">
      <c r="A11" s="166">
        <v>5403</v>
      </c>
      <c r="B11" s="164" t="s">
        <v>176</v>
      </c>
      <c r="C11" s="164" t="s">
        <v>171</v>
      </c>
      <c r="D11" s="164"/>
      <c r="E11" s="164"/>
      <c r="F11" s="162"/>
      <c r="G11" s="162"/>
      <c r="H11" s="163">
        <v>1</v>
      </c>
      <c r="I11" s="158"/>
      <c r="J11" s="140"/>
      <c r="K11" s="165">
        <f t="shared" si="1"/>
        <v>0</v>
      </c>
    </row>
    <row r="12" spans="1:11" s="160" customFormat="1" x14ac:dyDescent="0.2">
      <c r="A12" s="166">
        <v>5404</v>
      </c>
      <c r="B12" s="164" t="s">
        <v>177</v>
      </c>
      <c r="C12" s="164" t="s">
        <v>171</v>
      </c>
      <c r="D12" s="164"/>
      <c r="E12" s="164"/>
      <c r="F12" s="162"/>
      <c r="G12" s="162"/>
      <c r="H12" s="163">
        <v>1</v>
      </c>
      <c r="I12" s="158"/>
      <c r="J12" s="140"/>
      <c r="K12" s="165">
        <f t="shared" si="1"/>
        <v>0</v>
      </c>
    </row>
    <row r="13" spans="1:11" s="160" customFormat="1" x14ac:dyDescent="0.2">
      <c r="A13" s="166">
        <v>5405</v>
      </c>
      <c r="B13" s="164" t="s">
        <v>178</v>
      </c>
      <c r="C13" s="164" t="s">
        <v>171</v>
      </c>
      <c r="D13" s="164"/>
      <c r="E13" s="164"/>
      <c r="F13" s="162"/>
      <c r="G13" s="162"/>
      <c r="H13" s="163">
        <v>1</v>
      </c>
      <c r="I13" s="158"/>
      <c r="J13" s="140"/>
      <c r="K13" s="165">
        <f t="shared" si="1"/>
        <v>0</v>
      </c>
    </row>
    <row r="14" spans="1:11" s="160" customFormat="1" x14ac:dyDescent="0.2">
      <c r="A14" s="166">
        <v>5406</v>
      </c>
      <c r="B14" s="164" t="s">
        <v>179</v>
      </c>
      <c r="C14" s="164" t="s">
        <v>171</v>
      </c>
      <c r="D14" s="164"/>
      <c r="E14" s="164"/>
      <c r="F14" s="162"/>
      <c r="G14" s="162"/>
      <c r="H14" s="163">
        <v>1</v>
      </c>
      <c r="I14" s="158"/>
      <c r="J14" s="140"/>
      <c r="K14" s="165">
        <f t="shared" si="1"/>
        <v>0</v>
      </c>
    </row>
    <row r="15" spans="1:11" s="160" customFormat="1" x14ac:dyDescent="0.2">
      <c r="A15" s="166">
        <v>5407</v>
      </c>
      <c r="B15" s="164" t="s">
        <v>180</v>
      </c>
      <c r="C15" s="164" t="s">
        <v>171</v>
      </c>
      <c r="D15" s="164"/>
      <c r="E15" s="164"/>
      <c r="F15" s="162"/>
      <c r="G15" s="162"/>
      <c r="H15" s="163">
        <v>1</v>
      </c>
      <c r="I15" s="158"/>
      <c r="J15" s="140"/>
      <c r="K15" s="165">
        <f t="shared" si="1"/>
        <v>0</v>
      </c>
    </row>
    <row r="16" spans="1:11" s="160" customFormat="1" x14ac:dyDescent="0.2">
      <c r="A16" s="166">
        <v>5408</v>
      </c>
      <c r="B16" s="164" t="s">
        <v>181</v>
      </c>
      <c r="C16" s="164" t="s">
        <v>171</v>
      </c>
      <c r="D16" s="164"/>
      <c r="E16" s="164"/>
      <c r="F16" s="162"/>
      <c r="G16" s="162"/>
      <c r="H16" s="163">
        <v>1</v>
      </c>
      <c r="I16" s="158"/>
      <c r="J16" s="140"/>
      <c r="K16" s="165">
        <f t="shared" si="1"/>
        <v>0</v>
      </c>
    </row>
    <row r="17" spans="1:13" s="160" customFormat="1" x14ac:dyDescent="0.2">
      <c r="A17" s="166">
        <v>5411</v>
      </c>
      <c r="B17" s="164" t="s">
        <v>182</v>
      </c>
      <c r="C17" s="164" t="s">
        <v>171</v>
      </c>
      <c r="D17" s="164"/>
      <c r="E17" s="164"/>
      <c r="F17" s="162"/>
      <c r="G17" s="162"/>
      <c r="H17" s="163">
        <v>1</v>
      </c>
      <c r="I17" s="158"/>
      <c r="J17" s="140"/>
      <c r="K17" s="165">
        <f t="shared" si="1"/>
        <v>0</v>
      </c>
    </row>
    <row r="18" spans="1:13" s="160" customFormat="1" x14ac:dyDescent="0.2">
      <c r="A18" s="166">
        <v>5414</v>
      </c>
      <c r="B18" s="164" t="s">
        <v>183</v>
      </c>
      <c r="C18" s="164" t="s">
        <v>171</v>
      </c>
      <c r="D18" s="164"/>
      <c r="E18" s="164"/>
      <c r="F18" s="162"/>
      <c r="G18" s="162"/>
      <c r="H18" s="163">
        <v>1</v>
      </c>
      <c r="I18" s="158"/>
      <c r="J18" s="140"/>
      <c r="K18" s="165">
        <f t="shared" si="1"/>
        <v>0</v>
      </c>
    </row>
    <row r="19" spans="1:13" s="160" customFormat="1" x14ac:dyDescent="0.2">
      <c r="A19" s="166">
        <v>5415</v>
      </c>
      <c r="B19" s="164" t="s">
        <v>184</v>
      </c>
      <c r="C19" s="164" t="s">
        <v>171</v>
      </c>
      <c r="D19" s="164"/>
      <c r="E19" s="164"/>
      <c r="F19" s="162"/>
      <c r="G19" s="162"/>
      <c r="H19" s="163">
        <v>1</v>
      </c>
      <c r="I19" s="158"/>
      <c r="J19" s="140"/>
      <c r="K19" s="165">
        <f t="shared" si="1"/>
        <v>0</v>
      </c>
    </row>
    <row r="20" spans="1:13" s="160" customFormat="1" x14ac:dyDescent="0.2">
      <c r="A20" s="166">
        <v>5418</v>
      </c>
      <c r="B20" s="164" t="s">
        <v>185</v>
      </c>
      <c r="C20" s="164" t="s">
        <v>171</v>
      </c>
      <c r="D20" s="164"/>
      <c r="E20" s="164"/>
      <c r="F20" s="162"/>
      <c r="G20" s="162"/>
      <c r="H20" s="163">
        <v>1</v>
      </c>
      <c r="I20" s="158"/>
      <c r="J20" s="140"/>
      <c r="K20" s="165">
        <f t="shared" si="1"/>
        <v>0</v>
      </c>
    </row>
    <row r="21" spans="1:13" s="160" customFormat="1" x14ac:dyDescent="0.2">
      <c r="A21" s="166">
        <v>5419</v>
      </c>
      <c r="B21" s="167" t="s">
        <v>186</v>
      </c>
      <c r="C21" s="167" t="s">
        <v>171</v>
      </c>
      <c r="D21" s="167"/>
      <c r="E21" s="167"/>
      <c r="F21" s="167"/>
      <c r="G21" s="167"/>
      <c r="H21" s="168">
        <v>1</v>
      </c>
      <c r="I21" s="158"/>
      <c r="J21" s="140"/>
      <c r="K21" s="165">
        <f t="shared" si="1"/>
        <v>0</v>
      </c>
    </row>
    <row r="22" spans="1:13" s="160" customFormat="1" x14ac:dyDescent="0.2">
      <c r="A22" s="166">
        <v>5420</v>
      </c>
      <c r="B22" s="167" t="s">
        <v>187</v>
      </c>
      <c r="C22" s="167" t="s">
        <v>171</v>
      </c>
      <c r="D22" s="167"/>
      <c r="E22" s="167"/>
      <c r="F22" s="167"/>
      <c r="G22" s="167"/>
      <c r="H22" s="168">
        <v>1</v>
      </c>
      <c r="I22" s="158"/>
      <c r="J22" s="140"/>
      <c r="K22" s="165">
        <f t="shared" si="1"/>
        <v>0</v>
      </c>
    </row>
    <row r="23" spans="1:13" s="160" customFormat="1" x14ac:dyDescent="0.2">
      <c r="A23" s="166">
        <v>5421</v>
      </c>
      <c r="B23" s="167" t="s">
        <v>188</v>
      </c>
      <c r="C23" s="167" t="s">
        <v>171</v>
      </c>
      <c r="D23" s="167"/>
      <c r="E23" s="167"/>
      <c r="F23" s="167"/>
      <c r="G23" s="167"/>
      <c r="H23" s="168">
        <v>1</v>
      </c>
      <c r="I23" s="158"/>
      <c r="J23" s="140"/>
      <c r="K23" s="165">
        <f t="shared" si="1"/>
        <v>0</v>
      </c>
    </row>
    <row r="24" spans="1:13" s="160" customFormat="1" x14ac:dyDescent="0.2">
      <c r="A24" s="161">
        <v>5422</v>
      </c>
      <c r="B24" s="167" t="s">
        <v>189</v>
      </c>
      <c r="C24" s="167" t="s">
        <v>171</v>
      </c>
      <c r="D24" s="167"/>
      <c r="E24" s="167"/>
      <c r="F24" s="167"/>
      <c r="G24" s="167"/>
      <c r="H24" s="168">
        <v>1</v>
      </c>
      <c r="I24" s="158"/>
      <c r="J24" s="140"/>
      <c r="K24" s="165">
        <f t="shared" si="1"/>
        <v>0</v>
      </c>
    </row>
    <row r="25" spans="1:13" x14ac:dyDescent="0.2">
      <c r="A25" s="52">
        <v>5600</v>
      </c>
      <c r="B25" s="53" t="s">
        <v>81</v>
      </c>
      <c r="C25" s="53" t="s">
        <v>126</v>
      </c>
      <c r="D25" s="70"/>
      <c r="E25" s="73" t="s">
        <v>127</v>
      </c>
      <c r="F25" s="70"/>
      <c r="G25" s="70"/>
      <c r="H25" s="71">
        <v>9</v>
      </c>
      <c r="I25" s="72"/>
      <c r="K25" s="54">
        <f t="shared" ref="K25" si="2">+I25*H25</f>
        <v>0</v>
      </c>
    </row>
    <row r="26" spans="1:13" x14ac:dyDescent="0.2">
      <c r="B26" s="46" t="s">
        <v>5</v>
      </c>
      <c r="D26" s="42"/>
      <c r="E26" s="42"/>
      <c r="F26" s="42"/>
      <c r="G26" s="42"/>
      <c r="H26" s="42"/>
      <c r="I26" s="44"/>
      <c r="K26" s="49">
        <f>SUM(K5:K25)</f>
        <v>0</v>
      </c>
    </row>
    <row r="27" spans="1:13" x14ac:dyDescent="0.2">
      <c r="A27" s="45">
        <v>5600</v>
      </c>
      <c r="B27" s="46" t="s">
        <v>26</v>
      </c>
      <c r="D27" s="42"/>
      <c r="E27" s="42"/>
      <c r="F27" s="42"/>
      <c r="G27" s="42"/>
      <c r="H27" s="42"/>
      <c r="I27" s="44"/>
      <c r="K27" s="49">
        <f>K26*0.1</f>
        <v>0</v>
      </c>
    </row>
    <row r="28" spans="1:13" x14ac:dyDescent="0.2">
      <c r="A28" s="45">
        <v>6000</v>
      </c>
      <c r="B28" s="46" t="s">
        <v>11</v>
      </c>
      <c r="D28" s="42"/>
      <c r="E28" s="42"/>
      <c r="F28" s="42"/>
      <c r="G28" s="42"/>
      <c r="H28" s="51"/>
      <c r="I28" s="54"/>
      <c r="K28" s="49">
        <f>+I28*H28</f>
        <v>0</v>
      </c>
    </row>
    <row r="29" spans="1:13" x14ac:dyDescent="0.2">
      <c r="A29" s="45">
        <v>6001</v>
      </c>
      <c r="B29" s="46" t="s">
        <v>12</v>
      </c>
      <c r="D29" s="42"/>
      <c r="E29" s="42"/>
      <c r="F29" s="42"/>
      <c r="G29" s="42"/>
      <c r="H29" s="51"/>
      <c r="I29" s="54"/>
      <c r="K29" s="49">
        <f>+I29*H29</f>
        <v>0</v>
      </c>
    </row>
    <row r="30" spans="1:13" x14ac:dyDescent="0.2">
      <c r="A30" s="45">
        <f>A29+1</f>
        <v>6002</v>
      </c>
      <c r="B30" s="169" t="s">
        <v>190</v>
      </c>
      <c r="D30" s="42"/>
      <c r="E30" s="42"/>
      <c r="F30" s="42"/>
      <c r="G30" s="42"/>
      <c r="H30" s="51"/>
      <c r="I30" s="54"/>
      <c r="K30" s="49">
        <f>+I30*H30</f>
        <v>0</v>
      </c>
      <c r="M30" s="74"/>
    </row>
    <row r="31" spans="1:13" x14ac:dyDescent="0.2">
      <c r="A31" s="45">
        <f>A30+1</f>
        <v>6003</v>
      </c>
      <c r="B31" s="46" t="s">
        <v>25</v>
      </c>
      <c r="D31" s="42"/>
      <c r="E31" s="42"/>
      <c r="F31" s="42"/>
      <c r="G31" s="42"/>
      <c r="H31" s="51"/>
      <c r="I31" s="54"/>
      <c r="K31" s="49">
        <f>+I31*H31</f>
        <v>0</v>
      </c>
    </row>
    <row r="32" spans="1:13" x14ac:dyDescent="0.2">
      <c r="A32" s="45">
        <f>A31+1</f>
        <v>6004</v>
      </c>
      <c r="B32" s="46" t="s">
        <v>13</v>
      </c>
      <c r="D32" s="42"/>
      <c r="E32" s="42"/>
      <c r="F32" s="42"/>
      <c r="G32" s="42"/>
      <c r="H32" s="51"/>
      <c r="I32" s="54"/>
      <c r="K32" s="49">
        <f>+I32*H32</f>
        <v>0</v>
      </c>
    </row>
    <row r="33" spans="1:11" x14ac:dyDescent="0.2">
      <c r="B33" s="45" t="str">
        <f>CONCATENATE("TOTAL (",A4," only)")</f>
        <v>TOTAL (Courtroom Racks &amp; Mounting Systems only)</v>
      </c>
      <c r="C33" s="45"/>
      <c r="D33" s="42"/>
      <c r="E33" s="42"/>
      <c r="F33" s="42"/>
      <c r="G33" s="42"/>
      <c r="H33" s="58"/>
      <c r="I33" s="44"/>
      <c r="K33" s="49">
        <f>SUM(K26:K32)</f>
        <v>0</v>
      </c>
    </row>
    <row r="34" spans="1:11" x14ac:dyDescent="0.2">
      <c r="A34" s="58"/>
      <c r="B34" s="42"/>
      <c r="C34" s="42"/>
      <c r="D34" s="42"/>
      <c r="E34" s="42"/>
      <c r="F34" s="42"/>
      <c r="G34" s="42"/>
      <c r="H34" s="42"/>
      <c r="I34" s="44"/>
      <c r="J34" s="44"/>
      <c r="K34" s="44"/>
    </row>
    <row r="35" spans="1:11" x14ac:dyDescent="0.2">
      <c r="A35" s="171" t="str">
        <f>A4</f>
        <v>Courtroom Racks &amp; Mounting Systems</v>
      </c>
      <c r="B35" s="171"/>
      <c r="C35" s="40"/>
      <c r="D35" s="42"/>
      <c r="E35" s="42"/>
      <c r="F35" s="42"/>
      <c r="G35" s="42"/>
      <c r="H35" s="42"/>
      <c r="I35" s="44"/>
      <c r="J35" s="44"/>
      <c r="K35" s="44"/>
    </row>
    <row r="36" spans="1:11" x14ac:dyDescent="0.2">
      <c r="A36" s="40"/>
      <c r="B36" s="40" t="s">
        <v>8</v>
      </c>
      <c r="C36" s="40"/>
      <c r="D36" s="42"/>
      <c r="E36" s="42"/>
      <c r="F36" s="42"/>
      <c r="G36" s="42"/>
      <c r="H36" s="42"/>
      <c r="I36" s="49">
        <f>+K33</f>
        <v>0</v>
      </c>
      <c r="J36" s="44"/>
      <c r="K36" s="44"/>
    </row>
    <row r="37" spans="1:11" x14ac:dyDescent="0.2">
      <c r="A37" s="40"/>
      <c r="B37" s="40" t="str">
        <f>CONCATENATE("TOTAL (",A35," only)")</f>
        <v>TOTAL (Courtroom Racks &amp; Mounting Systems only)</v>
      </c>
      <c r="C37" s="40"/>
      <c r="D37" s="42"/>
      <c r="E37" s="42"/>
      <c r="F37" s="42"/>
      <c r="G37" s="42"/>
      <c r="H37" s="47">
        <v>1</v>
      </c>
      <c r="I37" s="49">
        <f>SUM(I36:I36)</f>
        <v>0</v>
      </c>
      <c r="K37" s="49">
        <f>+I37*H37</f>
        <v>0</v>
      </c>
    </row>
    <row r="38" spans="1:11" x14ac:dyDescent="0.2">
      <c r="A38" s="58"/>
      <c r="B38" s="42"/>
      <c r="C38" s="42"/>
      <c r="D38" s="42"/>
      <c r="E38" s="42"/>
      <c r="F38" s="42"/>
      <c r="G38" s="42"/>
      <c r="H38" s="42"/>
      <c r="I38" s="44"/>
      <c r="J38" s="44"/>
      <c r="K38" s="44"/>
    </row>
    <row r="39" spans="1:11" x14ac:dyDescent="0.2">
      <c r="A39" s="171" t="s">
        <v>7</v>
      </c>
      <c r="B39" s="171"/>
      <c r="C39" s="40"/>
      <c r="D39" s="42"/>
      <c r="E39" s="42"/>
      <c r="F39" s="42"/>
      <c r="G39" s="42"/>
      <c r="H39" s="42"/>
      <c r="I39" s="44"/>
      <c r="K39" s="59">
        <f>SUM(K37:K37)</f>
        <v>0</v>
      </c>
    </row>
    <row r="40" spans="1:11" x14ac:dyDescent="0.2">
      <c r="A40" s="58"/>
      <c r="B40" s="42"/>
      <c r="C40" s="42"/>
      <c r="D40" s="42"/>
      <c r="E40" s="42"/>
      <c r="F40" s="42"/>
      <c r="G40" s="42"/>
      <c r="H40" s="42"/>
      <c r="I40" s="44"/>
      <c r="J40" s="44"/>
      <c r="K40" s="44"/>
    </row>
    <row r="41" spans="1:11" x14ac:dyDescent="0.25">
      <c r="A41" s="60">
        <v>7000</v>
      </c>
      <c r="B41" s="61" t="s">
        <v>14</v>
      </c>
      <c r="C41" s="61"/>
      <c r="D41" s="42"/>
      <c r="E41" s="42"/>
      <c r="F41" s="42"/>
      <c r="G41" s="42"/>
      <c r="H41" s="42"/>
      <c r="I41" s="44"/>
      <c r="J41" s="44"/>
      <c r="K41" s="44"/>
    </row>
    <row r="42" spans="1:11" x14ac:dyDescent="0.25">
      <c r="A42" s="60">
        <v>7001</v>
      </c>
      <c r="B42" s="62" t="s">
        <v>15</v>
      </c>
      <c r="C42" s="62"/>
      <c r="D42" s="42"/>
      <c r="E42" s="42"/>
      <c r="F42" s="42"/>
      <c r="G42" s="42"/>
      <c r="H42" s="42"/>
      <c r="I42" s="44"/>
      <c r="J42" s="44"/>
      <c r="K42" s="63" t="s">
        <v>16</v>
      </c>
    </row>
    <row r="43" spans="1:11" x14ac:dyDescent="0.25">
      <c r="A43" s="60">
        <v>7002</v>
      </c>
      <c r="B43" s="62" t="s">
        <v>17</v>
      </c>
      <c r="C43" s="62"/>
      <c r="D43" s="42"/>
      <c r="E43" s="42"/>
      <c r="F43" s="42"/>
      <c r="G43" s="42"/>
      <c r="H43" s="42"/>
      <c r="I43" s="44"/>
      <c r="J43" s="44"/>
      <c r="K43" s="64" t="s">
        <v>59</v>
      </c>
    </row>
    <row r="44" spans="1:11" x14ac:dyDescent="0.25">
      <c r="A44" s="60">
        <v>7003</v>
      </c>
      <c r="B44" s="62" t="s">
        <v>18</v>
      </c>
      <c r="C44" s="62"/>
      <c r="D44" s="42"/>
      <c r="E44" s="42"/>
      <c r="F44" s="42"/>
      <c r="G44" s="42"/>
      <c r="H44" s="42"/>
      <c r="I44" s="44"/>
      <c r="J44" s="44"/>
      <c r="K44" s="64" t="s">
        <v>59</v>
      </c>
    </row>
    <row r="45" spans="1:11" x14ac:dyDescent="0.25">
      <c r="A45" s="60">
        <v>7004</v>
      </c>
      <c r="B45" s="62" t="s">
        <v>19</v>
      </c>
      <c r="C45" s="62"/>
      <c r="D45" s="42"/>
      <c r="E45" s="42"/>
      <c r="F45" s="42"/>
      <c r="G45" s="42"/>
      <c r="H45" s="42"/>
      <c r="I45" s="44"/>
      <c r="J45" s="44"/>
      <c r="K45" s="64" t="s">
        <v>59</v>
      </c>
    </row>
    <row r="46" spans="1:11" x14ac:dyDescent="0.25">
      <c r="A46" s="60">
        <v>7005</v>
      </c>
      <c r="B46" s="62" t="s">
        <v>20</v>
      </c>
      <c r="C46" s="62"/>
      <c r="D46" s="42"/>
      <c r="E46" s="42"/>
      <c r="F46" s="42"/>
      <c r="G46" s="42"/>
      <c r="H46" s="42"/>
      <c r="I46" s="44"/>
      <c r="J46" s="44"/>
      <c r="K46" s="64" t="s">
        <v>59</v>
      </c>
    </row>
    <row r="47" spans="1:11" x14ac:dyDescent="0.25">
      <c r="A47" s="60"/>
      <c r="B47" s="65" t="s">
        <v>21</v>
      </c>
      <c r="C47" s="65"/>
      <c r="D47" s="42"/>
      <c r="E47" s="42"/>
      <c r="F47" s="42"/>
      <c r="G47" s="42"/>
      <c r="H47" s="42"/>
      <c r="I47" s="44"/>
      <c r="J47" s="44"/>
      <c r="K47" s="63" t="s">
        <v>59</v>
      </c>
    </row>
    <row r="48" spans="1:11" x14ac:dyDescent="0.2">
      <c r="A48" s="58"/>
      <c r="B48" s="42"/>
      <c r="C48" s="42"/>
      <c r="D48" s="42"/>
      <c r="E48" s="42"/>
      <c r="F48" s="42"/>
      <c r="G48" s="42"/>
      <c r="H48" s="42"/>
      <c r="I48" s="44"/>
      <c r="J48" s="44"/>
      <c r="K48" s="44"/>
    </row>
    <row r="49" spans="1:11" x14ac:dyDescent="0.2">
      <c r="A49" s="45">
        <v>8000</v>
      </c>
      <c r="B49" s="41" t="s">
        <v>9</v>
      </c>
      <c r="C49" s="41"/>
      <c r="D49" s="42"/>
      <c r="E49" s="42"/>
      <c r="F49" s="42"/>
      <c r="G49" s="42"/>
      <c r="H49" s="42"/>
      <c r="I49" s="44"/>
      <c r="K49" s="59"/>
    </row>
    <row r="50" spans="1:11" x14ac:dyDescent="0.2">
      <c r="A50" s="58"/>
      <c r="B50" s="42"/>
      <c r="C50" s="42"/>
      <c r="D50" s="42"/>
      <c r="E50" s="42"/>
      <c r="F50" s="42"/>
      <c r="G50" s="42"/>
      <c r="H50" s="42"/>
      <c r="I50" s="44"/>
      <c r="J50" s="44"/>
      <c r="K50" s="44"/>
    </row>
    <row r="51" spans="1:11" ht="18.75" customHeight="1" x14ac:dyDescent="0.2">
      <c r="B51" s="175"/>
      <c r="C51" s="175"/>
      <c r="D51" s="175"/>
    </row>
    <row r="52" spans="1:11" ht="18.75" customHeight="1" x14ac:dyDescent="0.2">
      <c r="B52" s="175"/>
      <c r="C52" s="175"/>
      <c r="D52" s="175"/>
    </row>
    <row r="53" spans="1:11" ht="18.75" customHeight="1" x14ac:dyDescent="0.2">
      <c r="B53" s="175"/>
      <c r="C53" s="175"/>
      <c r="D53" s="175"/>
    </row>
    <row r="54" spans="1:11" ht="18.75" customHeight="1" x14ac:dyDescent="0.2">
      <c r="B54" s="175"/>
      <c r="C54" s="175"/>
      <c r="D54" s="175"/>
    </row>
    <row r="55" spans="1:11" ht="18.75" customHeight="1" x14ac:dyDescent="0.2">
      <c r="B55" s="175"/>
      <c r="C55" s="175"/>
      <c r="D55" s="175"/>
    </row>
    <row r="56" spans="1:11" ht="18.75" customHeight="1" x14ac:dyDescent="0.2">
      <c r="B56" s="175"/>
      <c r="C56" s="175"/>
      <c r="D56" s="175"/>
    </row>
    <row r="57" spans="1:11" ht="18.75" customHeight="1" x14ac:dyDescent="0.2">
      <c r="B57" s="175"/>
      <c r="C57" s="175"/>
      <c r="D57" s="175"/>
    </row>
    <row r="58" spans="1:11" ht="18.75" customHeight="1" x14ac:dyDescent="0.2">
      <c r="B58" s="175"/>
      <c r="C58" s="175"/>
      <c r="D58" s="175"/>
    </row>
    <row r="59" spans="1:11" x14ac:dyDescent="0.2">
      <c r="B59" s="175"/>
      <c r="C59" s="175"/>
      <c r="D59" s="175"/>
    </row>
    <row r="60" spans="1:11" x14ac:dyDescent="0.2">
      <c r="B60" s="175"/>
      <c r="C60" s="175"/>
      <c r="D60" s="175"/>
    </row>
    <row r="61" spans="1:11" x14ac:dyDescent="0.2">
      <c r="B61" s="175"/>
      <c r="C61" s="175"/>
      <c r="D61" s="175"/>
    </row>
    <row r="62" spans="1:11" x14ac:dyDescent="0.2">
      <c r="B62" s="175"/>
      <c r="C62" s="175"/>
      <c r="D62" s="175"/>
    </row>
  </sheetData>
  <mergeCells count="16">
    <mergeCell ref="B52:D52"/>
    <mergeCell ref="A1:K1"/>
    <mergeCell ref="A4:B4"/>
    <mergeCell ref="A35:B35"/>
    <mergeCell ref="A39:B39"/>
    <mergeCell ref="B51:D51"/>
    <mergeCell ref="B59:D59"/>
    <mergeCell ref="B60:D60"/>
    <mergeCell ref="B61:D61"/>
    <mergeCell ref="B62:D62"/>
    <mergeCell ref="B53:D53"/>
    <mergeCell ref="B54:D54"/>
    <mergeCell ref="B55:D55"/>
    <mergeCell ref="B56:D56"/>
    <mergeCell ref="B57:D57"/>
    <mergeCell ref="B58:D58"/>
  </mergeCells>
  <printOptions horizontalCentered="1"/>
  <pageMargins left="0.7" right="0.7" top="1.85" bottom="0.75" header="0.6" footer="0.3"/>
  <pageSetup scale="71" fitToHeight="0" orientation="landscape" horizontalDpi="1200" verticalDpi="1200" r:id="rId1"/>
  <headerFooter scaleWithDoc="0" alignWithMargins="0">
    <oddHeader>&amp;L&amp;G&amp;R&amp;"-,Bold"&amp;18Schedule B - Cleveland 17B (&amp;A)&amp;"Arial,Regular"&amp;10
&amp;"-,Regular"&amp;11United States District Court Northern District of Ohio
Audiovisual Upgrades Final Design Report
July 30, 2019</oddHeader>
    <oddFooter>&amp;L&amp;"-,Regular"&amp;11IPDG No. 2019 7427&amp;R&amp;"-,Regular"&amp;11Page &amp;P of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K42"/>
  <sheetViews>
    <sheetView showGridLines="0" view="pageBreakPreview" topLeftCell="A2" zoomScaleNormal="100" zoomScaleSheetLayoutView="100" zoomScalePageLayoutView="115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9" style="11" customWidth="1"/>
    <col min="5" max="5" width="20.710937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76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77" t="s">
        <v>51</v>
      </c>
      <c r="B4" s="177"/>
      <c r="C4" s="7"/>
      <c r="D4" s="7"/>
      <c r="E4" s="7"/>
      <c r="F4" s="7"/>
      <c r="G4" s="7"/>
      <c r="H4" s="7"/>
      <c r="I4" s="9"/>
      <c r="J4" s="9"/>
      <c r="K4" s="9"/>
    </row>
    <row r="5" spans="1:11" s="16" customFormat="1" x14ac:dyDescent="0.2">
      <c r="A5" s="10">
        <v>2401</v>
      </c>
      <c r="B5" s="10"/>
      <c r="C5" s="10"/>
      <c r="D5" s="10"/>
      <c r="E5" s="10"/>
      <c r="F5" s="11"/>
      <c r="G5" s="11"/>
      <c r="H5" s="12"/>
      <c r="I5" s="35"/>
      <c r="J5" s="19"/>
      <c r="K5" s="19">
        <f>H5*I5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77" t="str">
        <f>A4</f>
        <v>Courtroom Video System(s)</v>
      </c>
      <c r="B15" s="177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77" t="s">
        <v>7</v>
      </c>
      <c r="B19" s="177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78"/>
      <c r="C31" s="178"/>
      <c r="D31" s="178"/>
    </row>
    <row r="32" spans="1:11" x14ac:dyDescent="0.2">
      <c r="B32" s="178"/>
      <c r="C32" s="178"/>
      <c r="D32" s="178"/>
    </row>
    <row r="33" spans="2:4" x14ac:dyDescent="0.2">
      <c r="B33" s="178"/>
      <c r="C33" s="178"/>
      <c r="D33" s="178"/>
    </row>
    <row r="34" spans="2:4" x14ac:dyDescent="0.2">
      <c r="B34" s="178"/>
      <c r="C34" s="178"/>
      <c r="D34" s="178"/>
    </row>
    <row r="35" spans="2:4" x14ac:dyDescent="0.2">
      <c r="B35" s="178"/>
      <c r="C35" s="178"/>
      <c r="D35" s="178"/>
    </row>
    <row r="36" spans="2:4" x14ac:dyDescent="0.2">
      <c r="B36" s="178"/>
      <c r="C36" s="178"/>
      <c r="D36" s="178"/>
    </row>
    <row r="37" spans="2:4" x14ac:dyDescent="0.2">
      <c r="B37" s="178"/>
      <c r="C37" s="178"/>
      <c r="D37" s="178"/>
    </row>
    <row r="38" spans="2:4" x14ac:dyDescent="0.2">
      <c r="B38" s="178"/>
      <c r="C38" s="178"/>
      <c r="D38" s="178"/>
    </row>
    <row r="39" spans="2:4" x14ac:dyDescent="0.2">
      <c r="B39" s="178"/>
      <c r="C39" s="178"/>
      <c r="D39" s="178"/>
    </row>
    <row r="40" spans="2:4" x14ac:dyDescent="0.2">
      <c r="B40" s="178"/>
      <c r="C40" s="178"/>
      <c r="D40" s="178"/>
    </row>
    <row r="41" spans="2:4" x14ac:dyDescent="0.2">
      <c r="B41" s="178"/>
      <c r="C41" s="178"/>
      <c r="D41" s="178"/>
    </row>
    <row r="42" spans="2:4" x14ac:dyDescent="0.2">
      <c r="B42" s="178"/>
      <c r="C42" s="178"/>
      <c r="D42" s="178"/>
    </row>
  </sheetData>
  <mergeCells count="16">
    <mergeCell ref="B32:D32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  <mergeCell ref="A1:K1"/>
    <mergeCell ref="A4:B4"/>
    <mergeCell ref="A15:B15"/>
    <mergeCell ref="A19:B19"/>
    <mergeCell ref="B31:D3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autoPageBreaks="0"/>
  </sheetPr>
  <dimension ref="A1:K42"/>
  <sheetViews>
    <sheetView showGridLines="0" view="pageBreakPreview" topLeftCell="A2" zoomScaleNormal="100" zoomScaleSheetLayoutView="100" workbookViewId="0">
      <selection activeCell="H8" sqref="H8:H13"/>
    </sheetView>
  </sheetViews>
  <sheetFormatPr defaultColWidth="9.140625" defaultRowHeight="12.75" x14ac:dyDescent="0.2"/>
  <cols>
    <col min="1" max="1" width="9.5703125" style="10" customWidth="1"/>
    <col min="2" max="2" width="50" style="11" customWidth="1"/>
    <col min="3" max="3" width="9.140625" style="11" customWidth="1"/>
    <col min="4" max="4" width="15.7109375" style="11" customWidth="1"/>
    <col min="5" max="5" width="16.28515625" style="11" customWidth="1"/>
    <col min="6" max="6" width="3.140625" style="11" hidden="1" customWidth="1"/>
    <col min="7" max="7" width="15.5703125" style="11" customWidth="1"/>
    <col min="8" max="8" width="5.140625" style="12" customWidth="1"/>
    <col min="9" max="9" width="13.140625" style="14" customWidth="1"/>
    <col min="10" max="10" width="1.85546875" style="14" hidden="1" customWidth="1"/>
    <col min="11" max="11" width="13.28515625" style="14" customWidth="1"/>
    <col min="12" max="12" width="9.140625" style="11"/>
    <col min="13" max="13" width="11.42578125" style="11" bestFit="1" customWidth="1"/>
    <col min="14" max="16384" width="9.140625" style="11"/>
  </cols>
  <sheetData>
    <row r="1" spans="1:11" hidden="1" x14ac:dyDescent="0.2">
      <c r="A1" s="176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1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11" x14ac:dyDescent="0.2">
      <c r="A3" s="5">
        <v>2000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11" ht="12.75" customHeight="1" x14ac:dyDescent="0.2">
      <c r="A4" s="177" t="s">
        <v>51</v>
      </c>
      <c r="B4" s="177"/>
      <c r="C4" s="7"/>
      <c r="D4" s="7"/>
      <c r="E4" s="7"/>
      <c r="F4" s="7"/>
      <c r="G4" s="7"/>
      <c r="H4" s="7"/>
      <c r="I4" s="9"/>
      <c r="J4" s="9"/>
      <c r="K4" s="9"/>
    </row>
    <row r="5" spans="1:11" ht="18.75" customHeight="1" x14ac:dyDescent="0.2">
      <c r="A5" s="17"/>
      <c r="B5" s="16"/>
      <c r="C5" s="16"/>
      <c r="D5" s="16"/>
      <c r="E5" s="16"/>
      <c r="F5" s="16"/>
      <c r="G5" s="16"/>
      <c r="I5" s="13"/>
      <c r="J5" s="19"/>
      <c r="K5" s="14">
        <f t="shared" ref="K5" si="0">+I5*H5</f>
        <v>0</v>
      </c>
    </row>
    <row r="6" spans="1:11" x14ac:dyDescent="0.2">
      <c r="B6" s="11" t="s">
        <v>5</v>
      </c>
      <c r="D6" s="7"/>
      <c r="E6" s="7"/>
      <c r="F6" s="7"/>
      <c r="G6" s="7"/>
      <c r="H6" s="7"/>
      <c r="I6" s="9"/>
      <c r="K6" s="14">
        <f>SUM(K5:K5)</f>
        <v>0</v>
      </c>
    </row>
    <row r="7" spans="1:11" ht="25.5" x14ac:dyDescent="0.2">
      <c r="A7" s="10">
        <v>2600</v>
      </c>
      <c r="B7" s="11" t="s">
        <v>26</v>
      </c>
      <c r="D7" s="7"/>
      <c r="E7" s="7"/>
      <c r="F7" s="7"/>
      <c r="G7" s="7"/>
      <c r="H7" s="7"/>
      <c r="I7" s="9"/>
      <c r="K7" s="14">
        <f>K6*0.1</f>
        <v>0</v>
      </c>
    </row>
    <row r="8" spans="1:11" x14ac:dyDescent="0.2">
      <c r="A8" s="10">
        <v>6000</v>
      </c>
      <c r="B8" s="11" t="s">
        <v>11</v>
      </c>
      <c r="D8" s="7"/>
      <c r="E8" s="7"/>
      <c r="F8" s="7"/>
      <c r="G8" s="7"/>
      <c r="H8" s="18"/>
      <c r="I8" s="19">
        <v>120</v>
      </c>
      <c r="K8" s="14">
        <f>+I8*H8</f>
        <v>0</v>
      </c>
    </row>
    <row r="9" spans="1:11" x14ac:dyDescent="0.2">
      <c r="A9" s="10">
        <f>A8+1</f>
        <v>6001</v>
      </c>
      <c r="B9" s="11" t="s">
        <v>12</v>
      </c>
      <c r="D9" s="7"/>
      <c r="E9" s="7"/>
      <c r="F9" s="7"/>
      <c r="G9" s="7"/>
      <c r="H9" s="18"/>
      <c r="I9" s="19">
        <v>120</v>
      </c>
      <c r="K9" s="14">
        <f>+I9*H9</f>
        <v>0</v>
      </c>
    </row>
    <row r="10" spans="1:11" ht="20.25" customHeight="1" x14ac:dyDescent="0.2">
      <c r="A10" s="10">
        <f>A9+1</f>
        <v>6002</v>
      </c>
      <c r="B10" s="11" t="s">
        <v>27</v>
      </c>
      <c r="D10" s="7"/>
      <c r="E10" s="7"/>
      <c r="F10" s="7"/>
      <c r="G10" s="7"/>
      <c r="H10" s="18"/>
      <c r="I10" s="19"/>
      <c r="K10" s="14">
        <f>+I10*H10</f>
        <v>0</v>
      </c>
    </row>
    <row r="11" spans="1:11" x14ac:dyDescent="0.2">
      <c r="A11" s="10">
        <f>A10+1</f>
        <v>6003</v>
      </c>
      <c r="B11" s="11" t="s">
        <v>25</v>
      </c>
      <c r="D11" s="7"/>
      <c r="E11" s="7"/>
      <c r="F11" s="7"/>
      <c r="G11" s="7"/>
      <c r="H11" s="18"/>
      <c r="I11" s="19">
        <v>120</v>
      </c>
      <c r="K11" s="14">
        <f>+I11*H11</f>
        <v>0</v>
      </c>
    </row>
    <row r="12" spans="1:11" x14ac:dyDescent="0.2">
      <c r="A12" s="10">
        <f>A11+1</f>
        <v>6004</v>
      </c>
      <c r="B12" s="11" t="s">
        <v>13</v>
      </c>
      <c r="D12" s="7"/>
      <c r="E12" s="7"/>
      <c r="F12" s="7"/>
      <c r="G12" s="7"/>
      <c r="H12" s="18"/>
      <c r="I12" s="19">
        <v>120</v>
      </c>
      <c r="K12" s="14">
        <f>+I12*H12</f>
        <v>0</v>
      </c>
    </row>
    <row r="13" spans="1:11" x14ac:dyDescent="0.2">
      <c r="B13" s="10" t="str">
        <f>CONCATENATE("TOTAL (",A4," only)")</f>
        <v>TOTAL (Courtroom Video System(s) only)</v>
      </c>
      <c r="C13" s="10"/>
      <c r="D13" s="7"/>
      <c r="E13" s="7"/>
      <c r="F13" s="7"/>
      <c r="G13" s="7"/>
      <c r="H13" s="24"/>
      <c r="I13" s="9"/>
      <c r="K13" s="14">
        <f>SUM(K6:K12)</f>
        <v>0</v>
      </c>
    </row>
    <row r="14" spans="1:1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11" x14ac:dyDescent="0.2">
      <c r="A15" s="177" t="str">
        <f>A4</f>
        <v>Courtroom Video System(s)</v>
      </c>
      <c r="B15" s="177"/>
      <c r="C15" s="5"/>
      <c r="D15" s="7"/>
      <c r="E15" s="7"/>
      <c r="F15" s="7"/>
      <c r="G15" s="7"/>
      <c r="H15" s="7"/>
      <c r="I15" s="9"/>
      <c r="J15" s="9"/>
      <c r="K15" s="9"/>
    </row>
    <row r="16" spans="1:11" x14ac:dyDescent="0.2">
      <c r="A16" s="5"/>
      <c r="B16" s="5" t="s">
        <v>8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Video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x14ac:dyDescent="0.2">
      <c r="A19" s="177" t="s">
        <v>7</v>
      </c>
      <c r="B19" s="177"/>
      <c r="C19" s="5"/>
      <c r="D19" s="7"/>
      <c r="E19" s="7"/>
      <c r="F19" s="7"/>
      <c r="G19" s="7"/>
      <c r="H19" s="7"/>
      <c r="I19" s="9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59</v>
      </c>
    </row>
    <row r="24" spans="1:1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59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59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59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29" t="s">
        <v>59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78"/>
      <c r="C31" s="178"/>
      <c r="D31" s="178"/>
    </row>
    <row r="32" spans="1:11" x14ac:dyDescent="0.2">
      <c r="B32" s="178"/>
      <c r="C32" s="178"/>
      <c r="D32" s="178"/>
    </row>
    <row r="33" spans="2:4" x14ac:dyDescent="0.2">
      <c r="B33" s="178"/>
      <c r="C33" s="178"/>
      <c r="D33" s="178"/>
    </row>
    <row r="34" spans="2:4" x14ac:dyDescent="0.2">
      <c r="B34" s="178"/>
      <c r="C34" s="178"/>
      <c r="D34" s="178"/>
    </row>
    <row r="35" spans="2:4" x14ac:dyDescent="0.2">
      <c r="B35" s="178"/>
      <c r="C35" s="178"/>
      <c r="D35" s="178"/>
    </row>
    <row r="36" spans="2:4" x14ac:dyDescent="0.2">
      <c r="B36" s="178"/>
      <c r="C36" s="178"/>
      <c r="D36" s="178"/>
    </row>
    <row r="37" spans="2:4" x14ac:dyDescent="0.2">
      <c r="B37" s="178"/>
      <c r="C37" s="178"/>
      <c r="D37" s="178"/>
    </row>
    <row r="38" spans="2:4" x14ac:dyDescent="0.2">
      <c r="B38" s="178"/>
      <c r="C38" s="178"/>
      <c r="D38" s="178"/>
    </row>
    <row r="39" spans="2:4" x14ac:dyDescent="0.2">
      <c r="B39" s="178"/>
      <c r="C39" s="178"/>
      <c r="D39" s="178"/>
    </row>
    <row r="40" spans="2:4" x14ac:dyDescent="0.2">
      <c r="B40" s="178"/>
      <c r="C40" s="178"/>
      <c r="D40" s="178"/>
    </row>
    <row r="41" spans="2:4" x14ac:dyDescent="0.2">
      <c r="B41" s="178"/>
      <c r="C41" s="178"/>
      <c r="D41" s="178"/>
    </row>
    <row r="42" spans="2:4" x14ac:dyDescent="0.2">
      <c r="B42" s="178"/>
      <c r="C42" s="178"/>
      <c r="D42" s="178"/>
    </row>
  </sheetData>
  <mergeCells count="16">
    <mergeCell ref="B32:D32"/>
    <mergeCell ref="A1:K1"/>
    <mergeCell ref="A4:B4"/>
    <mergeCell ref="A15:B15"/>
    <mergeCell ref="A19:B19"/>
    <mergeCell ref="B31:D31"/>
    <mergeCell ref="B39:D39"/>
    <mergeCell ref="B40:D40"/>
    <mergeCell ref="B41:D41"/>
    <mergeCell ref="B42:D42"/>
    <mergeCell ref="B33:D33"/>
    <mergeCell ref="B34:D34"/>
    <mergeCell ref="B35:D35"/>
    <mergeCell ref="B36:D36"/>
    <mergeCell ref="B37:D37"/>
    <mergeCell ref="B38:D38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autoPageBreaks="0"/>
  </sheetPr>
  <dimension ref="A1:IY34"/>
  <sheetViews>
    <sheetView showGridLines="0" view="pageBreakPreview" topLeftCell="A2" zoomScale="85" zoomScaleNormal="100" zoomScaleSheetLayoutView="85" workbookViewId="0">
      <selection activeCell="H8" sqref="H8:H13"/>
    </sheetView>
  </sheetViews>
  <sheetFormatPr defaultColWidth="9.140625" defaultRowHeight="12.75" x14ac:dyDescent="0.2"/>
  <cols>
    <col min="1" max="1" width="9.5703125" style="32" customWidth="1"/>
    <col min="2" max="2" width="55.140625" style="1" customWidth="1"/>
    <col min="3" max="3" width="17.42578125" style="1" customWidth="1"/>
    <col min="4" max="4" width="16.140625" style="1" customWidth="1"/>
    <col min="5" max="5" width="18" style="1" customWidth="1"/>
    <col min="6" max="6" width="12.85546875" style="1" hidden="1" customWidth="1"/>
    <col min="7" max="7" width="15.5703125" style="1" customWidth="1"/>
    <col min="8" max="8" width="7.85546875" style="22" customWidth="1"/>
    <col min="9" max="9" width="14.85546875" style="34" bestFit="1" customWidth="1"/>
    <col min="10" max="10" width="1.85546875" style="34" hidden="1" customWidth="1"/>
    <col min="11" max="11" width="16.85546875" style="34" bestFit="1" customWidth="1"/>
    <col min="12" max="12" width="10.28515625" style="1" customWidth="1"/>
    <col min="13" max="13" width="11.42578125" style="1" bestFit="1" customWidth="1"/>
    <col min="14" max="16384" width="9.140625" style="1"/>
  </cols>
  <sheetData>
    <row r="1" spans="1:259" ht="20.25" hidden="1" customHeight="1" x14ac:dyDescent="0.2">
      <c r="A1" s="176" t="s">
        <v>22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 t="s">
        <v>22</v>
      </c>
      <c r="ES1" s="179"/>
      <c r="ET1" s="179"/>
      <c r="EU1" s="179"/>
      <c r="EV1" s="179"/>
      <c r="EW1" s="179"/>
      <c r="EX1" s="179"/>
      <c r="EY1" s="179"/>
      <c r="EZ1" s="179" t="s">
        <v>22</v>
      </c>
      <c r="FA1" s="179"/>
      <c r="FB1" s="179"/>
      <c r="FC1" s="179"/>
      <c r="FD1" s="179"/>
      <c r="FE1" s="179"/>
      <c r="FF1" s="179"/>
      <c r="FG1" s="179"/>
      <c r="FH1" s="179" t="s">
        <v>22</v>
      </c>
      <c r="FI1" s="179"/>
      <c r="FJ1" s="179"/>
      <c r="FK1" s="179"/>
      <c r="FL1" s="179"/>
      <c r="FM1" s="179"/>
      <c r="FN1" s="179"/>
      <c r="FO1" s="179"/>
      <c r="FP1" s="179" t="s">
        <v>22</v>
      </c>
      <c r="FQ1" s="179"/>
      <c r="FR1" s="179"/>
      <c r="FS1" s="179"/>
      <c r="FT1" s="179"/>
      <c r="FU1" s="179"/>
      <c r="FV1" s="179"/>
      <c r="FW1" s="179"/>
      <c r="FX1" s="179" t="s">
        <v>22</v>
      </c>
      <c r="FY1" s="179"/>
      <c r="FZ1" s="179"/>
      <c r="GA1" s="179"/>
      <c r="GB1" s="179"/>
      <c r="GC1" s="179"/>
      <c r="GD1" s="179"/>
      <c r="GE1" s="179"/>
      <c r="GF1" s="179" t="s">
        <v>22</v>
      </c>
      <c r="GG1" s="179"/>
      <c r="GH1" s="179"/>
      <c r="GI1" s="179"/>
      <c r="GJ1" s="179"/>
      <c r="GK1" s="179"/>
      <c r="GL1" s="179"/>
      <c r="GM1" s="179"/>
      <c r="GN1" s="179" t="s">
        <v>22</v>
      </c>
      <c r="GO1" s="179"/>
      <c r="GP1" s="179"/>
      <c r="GQ1" s="179"/>
      <c r="GR1" s="179"/>
      <c r="GS1" s="179"/>
      <c r="GT1" s="179"/>
      <c r="GU1" s="179"/>
      <c r="GV1" s="179" t="s">
        <v>22</v>
      </c>
      <c r="GW1" s="179"/>
      <c r="GX1" s="179"/>
      <c r="GY1" s="179"/>
      <c r="GZ1" s="179"/>
      <c r="HA1" s="179"/>
      <c r="HB1" s="179"/>
      <c r="HC1" s="179"/>
      <c r="HD1" s="179" t="s">
        <v>22</v>
      </c>
      <c r="HE1" s="179"/>
      <c r="HF1" s="179"/>
      <c r="HG1" s="179"/>
      <c r="HH1" s="179"/>
      <c r="HI1" s="179"/>
      <c r="HJ1" s="179"/>
      <c r="HK1" s="179"/>
      <c r="HL1" s="179" t="s">
        <v>22</v>
      </c>
      <c r="HM1" s="179"/>
      <c r="HN1" s="179"/>
      <c r="HO1" s="179"/>
      <c r="HP1" s="179"/>
      <c r="HQ1" s="179"/>
      <c r="HR1" s="179"/>
      <c r="HS1" s="179"/>
      <c r="HT1" s="179" t="s">
        <v>22</v>
      </c>
      <c r="HU1" s="179"/>
      <c r="HV1" s="179"/>
      <c r="HW1" s="179"/>
      <c r="HX1" s="179"/>
      <c r="HY1" s="179"/>
      <c r="HZ1" s="179"/>
      <c r="IA1" s="179"/>
      <c r="IB1" s="179" t="s">
        <v>22</v>
      </c>
      <c r="IC1" s="179"/>
      <c r="ID1" s="179"/>
      <c r="IE1" s="179"/>
      <c r="IF1" s="179"/>
      <c r="IG1" s="179"/>
      <c r="IH1" s="179"/>
      <c r="II1" s="179"/>
      <c r="IJ1" s="179" t="s">
        <v>22</v>
      </c>
      <c r="IK1" s="179"/>
      <c r="IL1" s="179"/>
      <c r="IM1" s="179"/>
      <c r="IN1" s="179"/>
      <c r="IO1" s="179"/>
      <c r="IP1" s="179"/>
      <c r="IQ1" s="179"/>
      <c r="IR1" s="179" t="s">
        <v>22</v>
      </c>
      <c r="IS1" s="179"/>
      <c r="IT1" s="179"/>
      <c r="IU1" s="179"/>
      <c r="IV1" s="179"/>
      <c r="IW1" s="179"/>
      <c r="IX1" s="179"/>
      <c r="IY1" s="179"/>
    </row>
    <row r="2" spans="1:259" ht="25.5" x14ac:dyDescent="0.2">
      <c r="A2" s="2" t="s">
        <v>0</v>
      </c>
      <c r="B2" s="2" t="s">
        <v>1</v>
      </c>
      <c r="C2" s="2" t="s">
        <v>28</v>
      </c>
      <c r="D2" s="2" t="s">
        <v>29</v>
      </c>
      <c r="E2" s="2" t="s">
        <v>30</v>
      </c>
      <c r="F2" s="2"/>
      <c r="G2" s="2" t="s">
        <v>58</v>
      </c>
      <c r="H2" s="2" t="s">
        <v>2</v>
      </c>
      <c r="I2" s="3" t="s">
        <v>3</v>
      </c>
      <c r="J2" s="4"/>
      <c r="K2" s="3" t="s">
        <v>4</v>
      </c>
    </row>
    <row r="3" spans="1:259" x14ac:dyDescent="0.2">
      <c r="A3" s="5">
        <v>1000</v>
      </c>
      <c r="B3" s="6" t="s">
        <v>6</v>
      </c>
      <c r="C3" s="7"/>
      <c r="D3" s="7"/>
      <c r="E3" s="7"/>
      <c r="F3" s="7"/>
      <c r="G3" s="7"/>
      <c r="H3" s="8"/>
      <c r="I3" s="9"/>
      <c r="J3" s="9"/>
      <c r="K3" s="9"/>
    </row>
    <row r="4" spans="1:259" ht="12.75" customHeight="1" x14ac:dyDescent="0.2">
      <c r="A4" s="177" t="s">
        <v>50</v>
      </c>
      <c r="B4" s="177"/>
      <c r="C4" s="7"/>
      <c r="D4" s="7"/>
      <c r="E4" s="7"/>
      <c r="F4" s="7"/>
      <c r="G4" s="7"/>
      <c r="H4" s="7"/>
      <c r="I4" s="9"/>
      <c r="J4" s="9"/>
      <c r="K4" s="9"/>
    </row>
    <row r="5" spans="1:259" x14ac:dyDescent="0.2">
      <c r="A5" s="17"/>
      <c r="B5" s="16"/>
      <c r="C5" s="16"/>
      <c r="D5" s="20"/>
      <c r="E5" s="20"/>
      <c r="F5" s="21"/>
      <c r="G5" s="16"/>
      <c r="H5" s="18"/>
      <c r="I5" s="13"/>
      <c r="J5" s="19"/>
      <c r="K5" s="19">
        <f t="shared" ref="K5" si="0">+I5*H5</f>
        <v>0</v>
      </c>
      <c r="L5" s="15"/>
    </row>
    <row r="6" spans="1:259" x14ac:dyDescent="0.2">
      <c r="A6" s="10"/>
      <c r="B6" s="11" t="s">
        <v>5</v>
      </c>
      <c r="C6" s="11"/>
      <c r="D6" s="7"/>
      <c r="E6" s="7"/>
      <c r="F6" s="7"/>
      <c r="G6" s="7"/>
      <c r="H6" s="7"/>
      <c r="I6" s="9"/>
      <c r="J6" s="14"/>
      <c r="K6" s="14">
        <f>SUM(K5:K5)</f>
        <v>0</v>
      </c>
    </row>
    <row r="7" spans="1:259" ht="33" customHeight="1" x14ac:dyDescent="0.2">
      <c r="A7" s="10">
        <v>1600</v>
      </c>
      <c r="B7" s="11" t="s">
        <v>26</v>
      </c>
      <c r="C7" s="11"/>
      <c r="D7" s="7"/>
      <c r="E7" s="7"/>
      <c r="F7" s="7"/>
      <c r="G7" s="7"/>
      <c r="H7" s="7"/>
      <c r="I7" s="9"/>
      <c r="J7" s="14"/>
      <c r="K7" s="14">
        <f>K6*0.1</f>
        <v>0</v>
      </c>
    </row>
    <row r="8" spans="1:259" x14ac:dyDescent="0.2">
      <c r="A8" s="10">
        <v>6000</v>
      </c>
      <c r="B8" s="11" t="s">
        <v>11</v>
      </c>
      <c r="C8" s="11"/>
      <c r="D8" s="7"/>
      <c r="E8" s="7"/>
      <c r="F8" s="7"/>
      <c r="G8" s="7"/>
      <c r="H8" s="18"/>
      <c r="I8" s="19">
        <v>120</v>
      </c>
      <c r="J8" s="14"/>
      <c r="K8" s="14">
        <f>+I8*H8</f>
        <v>0</v>
      </c>
    </row>
    <row r="9" spans="1:259" x14ac:dyDescent="0.2">
      <c r="A9" s="10">
        <v>6001</v>
      </c>
      <c r="B9" s="11" t="s">
        <v>12</v>
      </c>
      <c r="C9" s="11"/>
      <c r="D9" s="7"/>
      <c r="E9" s="7"/>
      <c r="F9" s="7"/>
      <c r="G9" s="7"/>
      <c r="H9" s="18"/>
      <c r="I9" s="19">
        <v>120</v>
      </c>
      <c r="J9" s="14"/>
      <c r="K9" s="14">
        <f>+I9*H9</f>
        <v>0</v>
      </c>
    </row>
    <row r="10" spans="1:259" ht="15.75" customHeight="1" x14ac:dyDescent="0.2">
      <c r="A10" s="10">
        <v>6002</v>
      </c>
      <c r="B10" s="11" t="s">
        <v>27</v>
      </c>
      <c r="C10" s="11"/>
      <c r="D10" s="7"/>
      <c r="E10" s="7"/>
      <c r="F10" s="7"/>
      <c r="G10" s="7"/>
      <c r="H10" s="18"/>
      <c r="I10" s="19"/>
      <c r="J10" s="14"/>
      <c r="K10" s="14">
        <f>+I10*H10</f>
        <v>0</v>
      </c>
    </row>
    <row r="11" spans="1:259" x14ac:dyDescent="0.2">
      <c r="A11" s="10">
        <v>6003</v>
      </c>
      <c r="B11" s="11" t="s">
        <v>25</v>
      </c>
      <c r="C11" s="11"/>
      <c r="D11" s="7"/>
      <c r="E11" s="7"/>
      <c r="F11" s="7"/>
      <c r="G11" s="7"/>
      <c r="H11" s="18"/>
      <c r="I11" s="19">
        <v>120</v>
      </c>
      <c r="J11" s="14"/>
      <c r="K11" s="14">
        <f>+I11*H11</f>
        <v>0</v>
      </c>
    </row>
    <row r="12" spans="1:259" x14ac:dyDescent="0.2">
      <c r="A12" s="10">
        <f>A11+1</f>
        <v>6004</v>
      </c>
      <c r="B12" s="11" t="s">
        <v>13</v>
      </c>
      <c r="C12" s="11"/>
      <c r="D12" s="7"/>
      <c r="E12" s="7"/>
      <c r="F12" s="7"/>
      <c r="G12" s="7"/>
      <c r="H12" s="18"/>
      <c r="I12" s="19">
        <v>120</v>
      </c>
      <c r="J12" s="14"/>
      <c r="K12" s="14">
        <f>+I12*H12</f>
        <v>0</v>
      </c>
      <c r="M12" s="23"/>
    </row>
    <row r="13" spans="1:259" x14ac:dyDescent="0.2">
      <c r="A13" s="10"/>
      <c r="B13" s="10" t="str">
        <f>CONCATENATE("TOTAL (",A4," only)")</f>
        <v>TOTAL (Courtroom Audio System(s) only)</v>
      </c>
      <c r="C13" s="10"/>
      <c r="D13" s="7"/>
      <c r="E13" s="7"/>
      <c r="F13" s="7"/>
      <c r="G13" s="7"/>
      <c r="H13" s="24"/>
      <c r="I13" s="9"/>
      <c r="J13" s="14"/>
      <c r="K13" s="14">
        <f>SUM(K6:K12)</f>
        <v>0</v>
      </c>
    </row>
    <row r="14" spans="1:259" ht="7.5" customHeight="1" x14ac:dyDescent="0.2">
      <c r="A14" s="24"/>
      <c r="B14" s="7"/>
      <c r="C14" s="7"/>
      <c r="D14" s="7"/>
      <c r="E14" s="7"/>
      <c r="F14" s="7"/>
      <c r="G14" s="7"/>
      <c r="H14" s="7"/>
      <c r="I14" s="9"/>
      <c r="J14" s="9"/>
      <c r="K14" s="9"/>
    </row>
    <row r="15" spans="1:259" ht="12.75" customHeight="1" x14ac:dyDescent="0.2">
      <c r="A15" s="177" t="str">
        <f>A4</f>
        <v>Courtroom Audio System(s)</v>
      </c>
      <c r="B15" s="177"/>
      <c r="C15" s="5"/>
      <c r="D15" s="7"/>
      <c r="E15" s="7"/>
      <c r="F15" s="7"/>
      <c r="G15" s="7"/>
      <c r="H15" s="7"/>
      <c r="I15" s="9"/>
      <c r="J15" s="9"/>
      <c r="K15" s="9"/>
    </row>
    <row r="16" spans="1:259" x14ac:dyDescent="0.2">
      <c r="A16" s="5"/>
      <c r="B16" s="5" t="s">
        <v>10</v>
      </c>
      <c r="C16" s="5"/>
      <c r="D16" s="7"/>
      <c r="E16" s="7"/>
      <c r="F16" s="7"/>
      <c r="G16" s="7"/>
      <c r="H16" s="7"/>
      <c r="I16" s="14">
        <f>+K13</f>
        <v>0</v>
      </c>
      <c r="J16" s="9"/>
      <c r="K16" s="9"/>
    </row>
    <row r="17" spans="1:11" x14ac:dyDescent="0.2">
      <c r="A17" s="5"/>
      <c r="B17" s="5" t="str">
        <f>CONCATENATE("TOTAL (",A15," only)")</f>
        <v>TOTAL (Courtroom Audio System(s) only)</v>
      </c>
      <c r="C17" s="5"/>
      <c r="D17" s="7"/>
      <c r="E17" s="7"/>
      <c r="F17" s="7"/>
      <c r="G17" s="7"/>
      <c r="H17" s="12">
        <v>1</v>
      </c>
      <c r="I17" s="14">
        <f>SUM(I16:I16)</f>
        <v>0</v>
      </c>
      <c r="J17" s="14"/>
      <c r="K17" s="14">
        <f>+I17*H17</f>
        <v>0</v>
      </c>
    </row>
    <row r="18" spans="1:11" x14ac:dyDescent="0.2">
      <c r="A18" s="24"/>
      <c r="B18" s="7"/>
      <c r="C18" s="7"/>
      <c r="D18" s="7"/>
      <c r="E18" s="7"/>
      <c r="F18" s="7"/>
      <c r="G18" s="7"/>
      <c r="H18" s="7"/>
      <c r="I18" s="9"/>
      <c r="J18" s="9"/>
      <c r="K18" s="9"/>
    </row>
    <row r="19" spans="1:11" ht="12.75" customHeight="1" x14ac:dyDescent="0.2">
      <c r="A19" s="177" t="s">
        <v>7</v>
      </c>
      <c r="B19" s="177"/>
      <c r="C19" s="5"/>
      <c r="D19" s="7"/>
      <c r="E19" s="7"/>
      <c r="F19" s="7"/>
      <c r="G19" s="7"/>
      <c r="H19" s="7"/>
      <c r="I19" s="9"/>
      <c r="J19" s="14"/>
      <c r="K19" s="25">
        <f>SUM(K17:K17)</f>
        <v>0</v>
      </c>
    </row>
    <row r="20" spans="1:11" x14ac:dyDescent="0.2">
      <c r="A20" s="24"/>
      <c r="B20" s="7"/>
      <c r="C20" s="7"/>
      <c r="D20" s="7"/>
      <c r="E20" s="7"/>
      <c r="F20" s="7"/>
      <c r="G20" s="7"/>
      <c r="H20" s="7"/>
      <c r="I20" s="9"/>
      <c r="J20" s="9"/>
      <c r="K20" s="9"/>
    </row>
    <row r="21" spans="1:11" ht="12.75" customHeight="1" x14ac:dyDescent="0.2">
      <c r="A21" s="26">
        <v>7000</v>
      </c>
      <c r="B21" s="27" t="s">
        <v>14</v>
      </c>
      <c r="C21" s="27"/>
      <c r="D21" s="7"/>
      <c r="E21" s="7"/>
      <c r="F21" s="7"/>
      <c r="G21" s="7"/>
      <c r="H21" s="7"/>
      <c r="I21" s="9"/>
      <c r="J21" s="9"/>
      <c r="K21" s="9"/>
    </row>
    <row r="22" spans="1:11" ht="12.75" customHeight="1" x14ac:dyDescent="0.2">
      <c r="A22" s="26">
        <v>7001</v>
      </c>
      <c r="B22" s="28" t="s">
        <v>15</v>
      </c>
      <c r="C22" s="28"/>
      <c r="D22" s="7"/>
      <c r="E22" s="7"/>
      <c r="F22" s="7"/>
      <c r="G22" s="7"/>
      <c r="H22" s="7"/>
      <c r="I22" s="9"/>
      <c r="J22" s="9"/>
      <c r="K22" s="29" t="s">
        <v>16</v>
      </c>
    </row>
    <row r="23" spans="1:11" ht="12.75" customHeight="1" x14ac:dyDescent="0.2">
      <c r="A23" s="26">
        <v>7002</v>
      </c>
      <c r="B23" s="28" t="s">
        <v>17</v>
      </c>
      <c r="C23" s="28"/>
      <c r="D23" s="7"/>
      <c r="E23" s="7"/>
      <c r="F23" s="7"/>
      <c r="G23" s="7"/>
      <c r="H23" s="7"/>
      <c r="I23" s="9"/>
      <c r="J23" s="9"/>
      <c r="K23" s="30" t="s">
        <v>23</v>
      </c>
    </row>
    <row r="24" spans="1:11" ht="12.75" customHeight="1" x14ac:dyDescent="0.2">
      <c r="A24" s="26">
        <v>7003</v>
      </c>
      <c r="B24" s="28" t="s">
        <v>18</v>
      </c>
      <c r="C24" s="28"/>
      <c r="D24" s="7"/>
      <c r="E24" s="7"/>
      <c r="F24" s="7"/>
      <c r="G24" s="7"/>
      <c r="H24" s="7"/>
      <c r="I24" s="9"/>
      <c r="J24" s="9"/>
      <c r="K24" s="30" t="s">
        <v>23</v>
      </c>
    </row>
    <row r="25" spans="1:11" x14ac:dyDescent="0.2">
      <c r="A25" s="26">
        <v>7004</v>
      </c>
      <c r="B25" s="28" t="s">
        <v>19</v>
      </c>
      <c r="C25" s="28"/>
      <c r="D25" s="7"/>
      <c r="E25" s="7"/>
      <c r="F25" s="7"/>
      <c r="G25" s="7"/>
      <c r="H25" s="7"/>
      <c r="I25" s="9"/>
      <c r="J25" s="9"/>
      <c r="K25" s="30" t="s">
        <v>23</v>
      </c>
    </row>
    <row r="26" spans="1:11" x14ac:dyDescent="0.2">
      <c r="A26" s="26">
        <v>7005</v>
      </c>
      <c r="B26" s="28" t="s">
        <v>20</v>
      </c>
      <c r="C26" s="28"/>
      <c r="D26" s="7"/>
      <c r="E26" s="7"/>
      <c r="F26" s="7"/>
      <c r="G26" s="7"/>
      <c r="H26" s="7"/>
      <c r="I26" s="9"/>
      <c r="J26" s="9"/>
      <c r="K26" s="30" t="s">
        <v>23</v>
      </c>
    </row>
    <row r="27" spans="1:11" x14ac:dyDescent="0.2">
      <c r="A27" s="26"/>
      <c r="B27" s="31" t="s">
        <v>21</v>
      </c>
      <c r="C27" s="31"/>
      <c r="D27" s="7"/>
      <c r="E27" s="7"/>
      <c r="F27" s="7"/>
      <c r="G27" s="7"/>
      <c r="H27" s="7"/>
      <c r="I27" s="9"/>
      <c r="J27" s="9"/>
      <c r="K27" s="30" t="s">
        <v>23</v>
      </c>
    </row>
    <row r="28" spans="1:11" x14ac:dyDescent="0.2">
      <c r="A28" s="24"/>
      <c r="B28" s="7"/>
      <c r="C28" s="7"/>
      <c r="D28" s="7"/>
      <c r="E28" s="7"/>
      <c r="F28" s="7"/>
      <c r="G28" s="7"/>
      <c r="H28" s="7"/>
      <c r="I28" s="9"/>
      <c r="J28" s="9"/>
      <c r="K28" s="9"/>
    </row>
    <row r="29" spans="1:11" x14ac:dyDescent="0.2">
      <c r="A29" s="10">
        <v>8000</v>
      </c>
      <c r="B29" s="6" t="s">
        <v>9</v>
      </c>
      <c r="C29" s="6"/>
      <c r="D29" s="7"/>
      <c r="E29" s="7"/>
      <c r="F29" s="7"/>
      <c r="G29" s="7"/>
      <c r="H29" s="7"/>
      <c r="I29" s="9"/>
      <c r="J29" s="14"/>
      <c r="K29" s="25">
        <v>0</v>
      </c>
    </row>
    <row r="30" spans="1:11" x14ac:dyDescent="0.2">
      <c r="A30" s="24"/>
      <c r="B30" s="7"/>
      <c r="C30" s="7"/>
      <c r="D30" s="7"/>
      <c r="E30" s="7"/>
      <c r="F30" s="7"/>
      <c r="G30" s="7"/>
      <c r="H30" s="7"/>
      <c r="I30" s="9"/>
      <c r="J30" s="9"/>
      <c r="K30" s="9"/>
    </row>
    <row r="31" spans="1:11" x14ac:dyDescent="0.2">
      <c r="B31" s="180"/>
      <c r="C31" s="180"/>
      <c r="D31" s="180"/>
      <c r="E31" s="33"/>
    </row>
    <row r="32" spans="1:11" x14ac:dyDescent="0.2">
      <c r="B32" s="180"/>
      <c r="C32" s="180"/>
      <c r="D32" s="180"/>
      <c r="E32" s="33"/>
    </row>
    <row r="33" spans="2:5" x14ac:dyDescent="0.2">
      <c r="B33" s="180"/>
      <c r="C33" s="180"/>
      <c r="D33" s="180"/>
      <c r="E33" s="33"/>
    </row>
    <row r="34" spans="2:5" x14ac:dyDescent="0.2">
      <c r="B34" s="180"/>
      <c r="C34" s="180"/>
      <c r="D34" s="180"/>
      <c r="E34" s="33"/>
    </row>
  </sheetData>
  <mergeCells count="39">
    <mergeCell ref="B32:D32"/>
    <mergeCell ref="B33:D33"/>
    <mergeCell ref="B34:D34"/>
    <mergeCell ref="IJ1:IQ1"/>
    <mergeCell ref="IR1:IY1"/>
    <mergeCell ref="A4:B4"/>
    <mergeCell ref="A15:B15"/>
    <mergeCell ref="A19:B19"/>
    <mergeCell ref="B31:D31"/>
    <mergeCell ref="GN1:GU1"/>
    <mergeCell ref="GV1:HC1"/>
    <mergeCell ref="HD1:HK1"/>
    <mergeCell ref="HL1:HS1"/>
    <mergeCell ref="HT1:IA1"/>
    <mergeCell ref="IB1:II1"/>
    <mergeCell ref="ER1:EY1"/>
    <mergeCell ref="EZ1:FG1"/>
    <mergeCell ref="FH1:FO1"/>
    <mergeCell ref="FP1:FW1"/>
    <mergeCell ref="FX1:GE1"/>
    <mergeCell ref="GF1:GM1"/>
    <mergeCell ref="EJ1:EQ1"/>
    <mergeCell ref="AZ1:BG1"/>
    <mergeCell ref="BH1:BO1"/>
    <mergeCell ref="BP1:BW1"/>
    <mergeCell ref="BX1:CE1"/>
    <mergeCell ref="CF1:CM1"/>
    <mergeCell ref="CN1:CU1"/>
    <mergeCell ref="CV1:DC1"/>
    <mergeCell ref="DD1:DK1"/>
    <mergeCell ref="DL1:DS1"/>
    <mergeCell ref="DT1:EA1"/>
    <mergeCell ref="EB1:EI1"/>
    <mergeCell ref="AR1:AY1"/>
    <mergeCell ref="A1:K1"/>
    <mergeCell ref="L1:S1"/>
    <mergeCell ref="T1:AA1"/>
    <mergeCell ref="AB1:AI1"/>
    <mergeCell ref="AJ1:AQ1"/>
  </mergeCells>
  <printOptions horizontalCentered="1"/>
  <pageMargins left="0.7" right="0.7" top="1.85" bottom="0.75" header="0.6" footer="0.3"/>
  <pageSetup paperSize="182" fitToHeight="0" orientation="landscape" horizontalDpi="1200" verticalDpi="1200" r:id="rId1"/>
  <headerFooter scaleWithDoc="0" alignWithMargins="0">
    <oddHeader>&amp;L&amp;G&amp;R&amp;"-,Bold"&amp;18Cost Opinion - Courtroom 3 (&amp;A)&amp;"Arial,Regular"&amp;10
&amp;"-,Regular"&amp;11United States District Court for the District of Alaska
Courtroom 3 Audiovisual Upgrades Draft Design Report
June 2019</oddHeader>
    <oddFooter>&amp;L&amp;"-,Regular"&amp;11IPDG No. 2019 7263&amp;R&amp;"-,Regular"&amp;11Page &amp;P of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le_advlkp15 xmlns="3bd4439d-4db2-4281-90f1-7dc84d4fc75c" xsi:nil="true"/>
    <Description0 xmlns="3bd4439d-4db2-4281-90f1-7dc84d4fc75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768192C21519409A2BB64222F48E86" ma:contentTypeVersion="5" ma:contentTypeDescription="Create a new document." ma:contentTypeScope="" ma:versionID="cdfa0de19e3d58fedc70b9930c1dae52">
  <xsd:schema xmlns:xsd="http://www.w3.org/2001/XMLSchema" xmlns:xs="http://www.w3.org/2001/XMLSchema" xmlns:p="http://schemas.microsoft.com/office/2006/metadata/properties" xmlns:ns2="3bd4439d-4db2-4281-90f1-7dc84d4fc75c" targetNamespace="http://schemas.microsoft.com/office/2006/metadata/properties" ma:root="true" ma:fieldsID="b83e0eb4cf4c4177bf934169999a1db0" ns2:_="">
    <xsd:import namespace="3bd4439d-4db2-4281-90f1-7dc84d4fc75c"/>
    <xsd:element name="properties">
      <xsd:complexType>
        <xsd:sequence>
          <xsd:element name="documentManagement">
            <xsd:complexType>
              <xsd:all>
                <xsd:element ref="ns2:male_advlkp15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4439d-4db2-4281-90f1-7dc84d4fc75c" elementFormDefault="qualified">
    <xsd:import namespace="http://schemas.microsoft.com/office/2006/documentManagement/types"/>
    <xsd:import namespace="http://schemas.microsoft.com/office/infopath/2007/PartnerControls"/>
    <xsd:element name="male_advlkp15" ma:index="8" nillable="true" ma:displayName="AdvancedLookup" ma:internalName="male_advlkp15">
      <xsd:simpleType>
        <xsd:restriction base="dms:Text"/>
      </xsd:simpleType>
    </xsd:element>
    <xsd:element name="Description0" ma:index="9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6FBC3D-CE6D-470D-967A-B4A47F7001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AA9FF3-D931-4787-9E76-ED5C8600F372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3bd4439d-4db2-4281-90f1-7dc84d4fc75c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02545B6-A5D8-4B1B-B282-4BD5194C70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4439d-4db2-4281-90f1-7dc84d4fc7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17</vt:i4>
      </vt:variant>
    </vt:vector>
  </HeadingPairs>
  <TitlesOfParts>
    <vt:vector size="28" baseType="lpstr">
      <vt:lpstr>Summary</vt:lpstr>
      <vt:lpstr>Audio</vt:lpstr>
      <vt:lpstr>Video</vt:lpstr>
      <vt:lpstr>Control</vt:lpstr>
      <vt:lpstr>Power</vt:lpstr>
      <vt:lpstr>Rack and Mounting</vt:lpstr>
      <vt:lpstr>Option 1</vt:lpstr>
      <vt:lpstr>Option 2</vt:lpstr>
      <vt:lpstr>Option 3</vt:lpstr>
      <vt:lpstr>Option 4</vt:lpstr>
      <vt:lpstr>Option 5</vt:lpstr>
      <vt:lpstr>Audio!Print_Area</vt:lpstr>
      <vt:lpstr>Control!Print_Area</vt:lpstr>
      <vt:lpstr>'Option 1'!Print_Area</vt:lpstr>
      <vt:lpstr>'Option 2'!Print_Area</vt:lpstr>
      <vt:lpstr>'Option 3'!Print_Area</vt:lpstr>
      <vt:lpstr>'Option 4'!Print_Area</vt:lpstr>
      <vt:lpstr>'Option 5'!Print_Area</vt:lpstr>
      <vt:lpstr>Power!Print_Area</vt:lpstr>
      <vt:lpstr>'Rack and Mounting'!Print_Area</vt:lpstr>
      <vt:lpstr>Summary!Print_Area</vt:lpstr>
      <vt:lpstr>Video!Print_Area</vt:lpstr>
      <vt:lpstr>'Option 1'!Print_Titles</vt:lpstr>
      <vt:lpstr>'Option 2'!Print_Titles</vt:lpstr>
      <vt:lpstr>'Option 4'!Print_Titles</vt:lpstr>
      <vt:lpstr>'Option 5'!Print_Titles</vt:lpstr>
      <vt:lpstr>'Rack and Mounting'!Print_Titles</vt:lpstr>
      <vt:lpstr>Video!Print_Titles</vt:lpstr>
    </vt:vector>
  </TitlesOfParts>
  <Company>AOUSC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Bid Spreadsheet</dc:subject>
  <dc:creator>hss</dc:creator>
  <cp:lastModifiedBy>Alvine Engineering</cp:lastModifiedBy>
  <cp:lastPrinted>2019-07-30T19:37:31Z</cp:lastPrinted>
  <dcterms:created xsi:type="dcterms:W3CDTF">1999-10-13T12:32:03Z</dcterms:created>
  <dcterms:modified xsi:type="dcterms:W3CDTF">2019-07-30T19:37:53Z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0x0101008D768192C21519409A2BB64222F48E86</vt:lpwstr>
  </property>
  <property fmtid="{D5CDD505-2E9C-101B-9397-08002B2CF9AE}" pid="6" name="TaxCatchAll">
    <vt:lpwstr/>
  </property>
  <property fmtid="{D5CDD505-2E9C-101B-9397-08002B2CF9AE}" pid="7" name="TaxKeywordTaxHTField">
    <vt:lpwstr/>
  </property>
  <property fmtid="{D5CDD505-2E9C-101B-9397-08002B2CF9AE}" pid="8" name="TemplateUrl">
    <vt:lpwstr/>
  </property>
</Properties>
</file>